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940" windowHeight="9225"/>
  </bookViews>
  <sheets>
    <sheet name="Sheet1" sheetId="1" r:id="rId1"/>
  </sheets>
  <definedNames>
    <definedName name="_xlnm._FilterDatabase" localSheetId="0" hidden="1">Sheet1!$A$8:$H$189</definedName>
    <definedName name="Z_077E3F3C_9BF8_4890_9B4E_66A5F018ED3F_.wvu.FilterData" localSheetId="0" hidden="1">Sheet1!$A$7:$K$189</definedName>
    <definedName name="Z_0C0DF0DB_88EC_411A_B90A_A8CE10473888_.wvu.Cols" localSheetId="0" hidden="1">Sheet1!$I:$K</definedName>
    <definedName name="Z_0C0DF0DB_88EC_411A_B90A_A8CE10473888_.wvu.FilterData" localSheetId="0" hidden="1">Sheet1!$A$7:$K$189</definedName>
    <definedName name="Z_0C0DF0DB_88EC_411A_B90A_A8CE10473888_.wvu.PrintArea" localSheetId="0" hidden="1">Sheet1!$A$1:$H$189</definedName>
    <definedName name="Z_0C0DF0DB_88EC_411A_B90A_A8CE10473888_.wvu.PrintTitles" localSheetId="0" hidden="1">Sheet1!$6:$8</definedName>
    <definedName name="Z_0EE3D5E5_723C_4311_B70F_2862D45FD7CD_.wvu.FilterData" localSheetId="0" hidden="1">Sheet1!$A$7:$K$189</definedName>
    <definedName name="Z_0F869AFA_7E62_4CA1_895A_1C6888B076DF_.wvu.FilterData" localSheetId="0" hidden="1">Sheet1!$A$7:$K$189</definedName>
    <definedName name="Z_11C3A068_D653_4190_AEEA_43EF9A5E85F0_.wvu.FilterData" localSheetId="0" hidden="1">Sheet1!$A$7:$K$189</definedName>
    <definedName name="Z_1E6B96D6_24C5_4D14_9773_C27523275027_.wvu.FilterData" localSheetId="0" hidden="1">Sheet1!$A$7:$K$189</definedName>
    <definedName name="Z_20930EC5_9CF2_43BA_B181_CBE1F1267269_.wvu.FilterData" localSheetId="0" hidden="1">Sheet1!$A$7:$K$189</definedName>
    <definedName name="Z_246BCE05_5299_4998_B710_1D772C28B6B6_.wvu.FilterData" localSheetId="0" hidden="1">Sheet1!$A$7:$K$189</definedName>
    <definedName name="Z_30AC9C3D_8D7C_41F0_A3B6_E6F475E1A0F9_.wvu.FilterData" localSheetId="0" hidden="1">Sheet1!$A$7:$K$189</definedName>
    <definedName name="Z_33E70CFF_3FB5_4960_BD1F_2CB7EAA49D88_.wvu.FilterData" localSheetId="0" hidden="1">Sheet1!$A$7:$K$189</definedName>
    <definedName name="Z_432E967F_E3BC_446A_8506_ABFBF608F99E_.wvu.FilterData" localSheetId="0" hidden="1">Sheet1!$A$7:$K$189</definedName>
    <definedName name="Z_43C201F6_5193_435A_977F_7549033AE4BB_.wvu.FilterData" localSheetId="0" hidden="1">Sheet1!$A$7:$K$189</definedName>
    <definedName name="Z_4856F908_6B04_4D31_A306_CA84241606CB_.wvu.FilterData" localSheetId="0" hidden="1">Sheet1!$A$7:$K$189</definedName>
    <definedName name="Z_4CD0451E_6738_4C69_B75D_666E27A0E4F7_.wvu.FilterData" localSheetId="0" hidden="1">Sheet1!$A$7:$K$189</definedName>
    <definedName name="Z_4CD0451E_6738_4C69_B75D_666E27A0E4F7_.wvu.PrintArea" localSheetId="0" hidden="1">Sheet1!$A$1:$H$189</definedName>
    <definedName name="Z_4CD0451E_6738_4C69_B75D_666E27A0E4F7_.wvu.PrintTitles" localSheetId="0" hidden="1">Sheet1!$6:$8</definedName>
    <definedName name="Z_512B95B7_F1DF_422C_A152_2FA2D2FC5DFA_.wvu.FilterData" localSheetId="0" hidden="1">Sheet1!$A$7:$K$189</definedName>
    <definedName name="Z_56C51EF1_91C5_48A3_8068_A5A0705BFC4E_.wvu.FilterData" localSheetId="0" hidden="1">Sheet1!$A$7:$K$189</definedName>
    <definedName name="Z_5767CA28_B094_4A24_B19B_0A7C7F4E7787_.wvu.FilterData" localSheetId="0" hidden="1">Sheet1!$A$7:$K$189</definedName>
    <definedName name="Z_5B4DC416_1534_40CF_885A_EC0D6CEC6042_.wvu.FilterData" localSheetId="0" hidden="1">Sheet1!$A$7:$K$189</definedName>
    <definedName name="Z_5DC5FD4A_6B45_4230_A0FB_09A829D01BD9_.wvu.FilterData" localSheetId="0" hidden="1">Sheet1!$A$7:$K$189</definedName>
    <definedName name="Z_5F62FCD2_5867_46E1_B2A3_34ECC1030DDD_.wvu.FilterData" localSheetId="0" hidden="1">Sheet1!$A$7:$K$189</definedName>
    <definedName name="Z_625C7815_C63E_4980_B5B2_F3A2C0C24071_.wvu.FilterData" localSheetId="0" hidden="1">Sheet1!$A$7:$K$189</definedName>
    <definedName name="Z_64C627D2_5164_4A4A_B05B_82DB7E430F5C_.wvu.FilterData" localSheetId="0" hidden="1">Sheet1!$A$7:$K$189</definedName>
    <definedName name="Z_681D8792_91F4_4387_BF29_EB4C8CBD7C3C_.wvu.FilterData" localSheetId="0" hidden="1">Sheet1!$A$7:$K$189</definedName>
    <definedName name="Z_6A393D65_C9C3_4D1C_9672_2E4A36CBAE21_.wvu.FilterData" localSheetId="0" hidden="1">Sheet1!$A$7:$K$189</definedName>
    <definedName name="Z_6C950FB7_D3D8_4CC8_8EE7_8EE340FDE2EA_.wvu.FilterData" localSheetId="0" hidden="1">Sheet1!$A$7:$K$189</definedName>
    <definedName name="Z_6E10EDC3_1205_4067_BB37_596E96F77DFE_.wvu.FilterData" localSheetId="0" hidden="1">Sheet1!$A$7:$K$189</definedName>
    <definedName name="Z_6F5BED17_EF5F_4774_9669_364FE933EAC6_.wvu.FilterData" localSheetId="0" hidden="1">Sheet1!$A$7:$K$189</definedName>
    <definedName name="Z_738F0BAA_0EAA_468F_A9CB_1D9BA2D7C33E_.wvu.FilterData" localSheetId="0" hidden="1">Sheet1!$A$7:$K$189</definedName>
    <definedName name="Z_7400DA77_CAC7_4615_B8D6_68EE2B6D289B_.wvu.FilterData" localSheetId="0" hidden="1">Sheet1!$A$7:$K$189</definedName>
    <definedName name="Z_755641A5_C3C0_4792_98FD_D00AB0F39B2B_.wvu.FilterData" localSheetId="0" hidden="1">Sheet1!$A$7:$K$189</definedName>
    <definedName name="Z_75850046_5D30_41F0_B741_0C7388003F67_.wvu.FilterData" localSheetId="0" hidden="1">Sheet1!$A$7:$K$189</definedName>
    <definedName name="Z_76E64C39_8877_4FC3_8637_D0115E1061C9_.wvu.FilterData" localSheetId="0" hidden="1">Sheet1!$A$7:$K$189</definedName>
    <definedName name="Z_7B9D7C2E_483A_4662_9E52_B59C81115333_.wvu.FilterData" localSheetId="0" hidden="1">Sheet1!$A$7:$K$189</definedName>
    <definedName name="Z_7CED8606_5392_4335_B33F_8B51CBAE366D_.wvu.FilterData" localSheetId="0" hidden="1">Sheet1!$A$7:$K$189</definedName>
    <definedName name="Z_7CED8606_5392_4335_B33F_8B51CBAE366D_.wvu.PrintArea" localSheetId="0" hidden="1">Sheet1!$A$1:$H$189</definedName>
    <definedName name="Z_7CED8606_5392_4335_B33F_8B51CBAE366D_.wvu.PrintTitles" localSheetId="0" hidden="1">Sheet1!$6:$8</definedName>
    <definedName name="Z_83EB6C8D_D4A8_4AA6_A7C0_1D47A331E1A0_.wvu.FilterData" localSheetId="0" hidden="1">Sheet1!$A$7:$K$189</definedName>
    <definedName name="Z_8C9C8192_FEC9_46FB_814F_689D6AC138F4_.wvu.FilterData" localSheetId="0" hidden="1">Sheet1!$A$7:$K$189</definedName>
    <definedName name="Z_92504F49_3A6A_4919_83BB_115B6250A9A9_.wvu.FilterData" localSheetId="0" hidden="1">Sheet1!$A$7:$K$189</definedName>
    <definedName name="Z_93A08398_1C5D_4D17_A128_369F27E95C10_.wvu.FilterData" localSheetId="0" hidden="1">Sheet1!$A$7:$K$189</definedName>
    <definedName name="Z_9667FC2E_6747_49FC_A035_1FD3C4477C8C_.wvu.FilterData" localSheetId="0" hidden="1">Sheet1!$A$7:$K$189</definedName>
    <definedName name="Z_9667FC2E_6747_49FC_A035_1FD3C4477C8C_.wvu.PrintArea" localSheetId="0" hidden="1">Sheet1!$A$1:$H$189</definedName>
    <definedName name="Z_9667FC2E_6747_49FC_A035_1FD3C4477C8C_.wvu.PrintTitles" localSheetId="0" hidden="1">Sheet1!$6:$8</definedName>
    <definedName name="Z_96A6BCD2_A615_4C9F_A9E5_362D72DE7240_.wvu.FilterData" localSheetId="0" hidden="1">Sheet1!$A$7:$K$189</definedName>
    <definedName name="Z_A0875FD4_3EAE_4197_BDEB_56BE87B035CB_.wvu.FilterData" localSheetId="0" hidden="1">Sheet1!$A$7:$K$189</definedName>
    <definedName name="Z_A2680E10_72F2_42E6_B7EC_616050D8D8FE_.wvu.FilterData" localSheetId="0" hidden="1">Sheet1!$A$7:$K$189</definedName>
    <definedName name="Z_A6DF3D4D_64D8_4D7C_AA59_57E6373A8763_.wvu.FilterData" localSheetId="0" hidden="1">Sheet1!$A$7:$K$189</definedName>
    <definedName name="Z_A81A5944_4132_4E21_A9AF_D08EA24F5FFA_.wvu.FilterData" localSheetId="0" hidden="1">Sheet1!$A$7:$K$189</definedName>
    <definedName name="Z_A81A5944_4132_4E21_A9AF_D08EA24F5FFA_.wvu.PrintArea" localSheetId="0" hidden="1">Sheet1!$A$1:$H$189</definedName>
    <definedName name="Z_A81A5944_4132_4E21_A9AF_D08EA24F5FFA_.wvu.PrintTitles" localSheetId="0" hidden="1">Sheet1!$6:$8</definedName>
    <definedName name="Z_AC85E43D_02C4_4B4E_AE14_919F54942AE3_.wvu.FilterData" localSheetId="0" hidden="1">Sheet1!$A$7:$K$189</definedName>
    <definedName name="Z_B8571FFB_4768_4472_9014_E781D5C37D7F_.wvu.FilterData" localSheetId="0" hidden="1">Sheet1!$A$7:$K$189</definedName>
    <definedName name="Z_C12E5FD1_588A_4F08_93B5_2B9A88A5AF8D_.wvu.FilterData" localSheetId="0" hidden="1">Sheet1!$A$7:$K$189</definedName>
    <definedName name="Z_D07741C4_D561_4E3D_A24C_8F805E18B89A_.wvu.Cols" localSheetId="0" hidden="1">Sheet1!$I:$K</definedName>
    <definedName name="Z_D07741C4_D561_4E3D_A24C_8F805E18B89A_.wvu.FilterData" localSheetId="0" hidden="1">Sheet1!$A$7:$K$189</definedName>
    <definedName name="Z_D07741C4_D561_4E3D_A24C_8F805E18B89A_.wvu.PrintArea" localSheetId="0" hidden="1">Sheet1!$A$1:$H$189</definedName>
    <definedName name="Z_D07741C4_D561_4E3D_A24C_8F805E18B89A_.wvu.PrintTitles" localSheetId="0" hidden="1">Sheet1!$6:$8</definedName>
    <definedName name="Z_D47EA0A6_ABC6_4162_BD4E_B4CC77997ED3_.wvu.FilterData" localSheetId="0" hidden="1">Sheet1!$A$7:$K$189</definedName>
    <definedName name="Z_D81F163D_AFD6_4DAF_9904_F6B6507ECFB3_.wvu.FilterData" localSheetId="0" hidden="1">Sheet1!$A$7:$K$189</definedName>
    <definedName name="Z_DFD832F5_76B1_4C86_B376_F77DA4C4C3DB_.wvu.FilterData" localSheetId="0" hidden="1">Sheet1!$A$7:$K$189</definedName>
    <definedName name="Z_E0970EB0_46CB_4CE8_B33F_3376A5A59A21_.wvu.FilterData" localSheetId="0" hidden="1">Sheet1!$A$7:$K$189</definedName>
    <definedName name="Z_E452E267_209A_4309_BBE9_9761BED92CB2_.wvu.FilterData" localSheetId="0" hidden="1">Sheet1!$A$7:$K$189</definedName>
    <definedName name="Z_E8DC133D_52CB_44AA_812F_AD73E96CC569_.wvu.FilterData" localSheetId="0" hidden="1">Sheet1!$A$7:$K$189</definedName>
    <definedName name="Z_F27036EC_1BE2_488A_BBC5_E64D317C77F6_.wvu.FilterData" localSheetId="0" hidden="1">Sheet1!$A$7:$K$189</definedName>
    <definedName name="Z_FA42606C_F1CB_4702_84F3_F5B916D732C0_.wvu.FilterData" localSheetId="0" hidden="1">Sheet1!$A$7:$K$189</definedName>
    <definedName name="Z_FE05A28E_551A_4C83_A67B_167356897ED1_.wvu.FilterData" localSheetId="0" hidden="1">Sheet1!$A$7:$K$189</definedName>
    <definedName name="Z_FEA6F006_30D1_40A8_9789_059C33301C78_.wvu.FilterData" localSheetId="0" hidden="1">Sheet1!$A$7:$K$189</definedName>
    <definedName name="Z_FF41BD70_ACB8_47E8_8E3F_F19CC7577618_.wvu.FilterData" localSheetId="0" hidden="1">Sheet1!$A$7:$K$189</definedName>
    <definedName name="_xlnm.Print_Titles" localSheetId="0">Sheet1!$6:$8</definedName>
    <definedName name="_xlnm.Print_Area" localSheetId="0">Sheet1!$A$1:$H$203</definedName>
  </definedNames>
  <calcPr calcId="144525"/>
</workbook>
</file>

<file path=xl/calcChain.xml><?xml version="1.0" encoding="utf-8"?>
<calcChain xmlns="http://schemas.openxmlformats.org/spreadsheetml/2006/main">
  <c r="H9" i="1" l="1"/>
  <c r="H192" i="1"/>
  <c r="H194" i="1" s="1"/>
  <c r="H185" i="1"/>
  <c r="H184" i="1"/>
  <c r="H183" i="1" s="1"/>
  <c r="H160" i="1"/>
  <c r="H159" i="1"/>
  <c r="E159" i="1"/>
  <c r="C159" i="1"/>
  <c r="B159" i="1"/>
  <c r="A159" i="1"/>
  <c r="H153" i="1"/>
  <c r="H152" i="1" s="1"/>
  <c r="H150" i="1"/>
  <c r="H122" i="1"/>
  <c r="H79" i="1"/>
  <c r="H66" i="1"/>
  <c r="H59" i="1"/>
  <c r="H58" i="1"/>
  <c r="H56" i="1"/>
  <c r="H55" i="1" s="1"/>
  <c r="H37" i="1"/>
  <c r="H32" i="1"/>
  <c r="H25" i="1"/>
  <c r="H24" i="1" s="1"/>
  <c r="H20" i="1"/>
  <c r="E20" i="1"/>
  <c r="H18" i="1"/>
  <c r="H17" i="1" s="1"/>
  <c r="H14" i="1" s="1"/>
  <c r="H15" i="1"/>
  <c r="H12" i="1"/>
  <c r="H10" i="1"/>
  <c r="E10" i="1"/>
  <c r="H189" i="1" l="1"/>
  <c r="H195" i="1" s="1"/>
  <c r="L196" i="1" s="1"/>
</calcChain>
</file>

<file path=xl/sharedStrings.xml><?xml version="1.0" encoding="utf-8"?>
<sst xmlns="http://schemas.openxmlformats.org/spreadsheetml/2006/main" count="365" uniqueCount="176">
  <si>
    <t xml:space="preserve">Расшифровка к бюджетной смете на 2023 год на 22.12.2023 г. </t>
  </si>
  <si>
    <t>МБДОУ Г. ГОРЛОВКИ № 146 «СОЛНЕЧНЫЙ»</t>
  </si>
  <si>
    <t>рос.руб.</t>
  </si>
  <si>
    <t>Коды расходов по бюджетной классификации</t>
  </si>
  <si>
    <t>Cумма лимитов на 2023 год</t>
  </si>
  <si>
    <t>главы
(1-3 символ кода)</t>
  </si>
  <si>
    <t>раздел
(4-5 символ кода)</t>
  </si>
  <si>
    <t>подраздел
(6-7 символ кода)</t>
  </si>
  <si>
    <t>целевая статья
(8-17 символ кода)</t>
  </si>
  <si>
    <t>код вида расходов
(18-20 символ кода)</t>
  </si>
  <si>
    <t>КОСГУ (21-23 символ кода)</t>
  </si>
  <si>
    <t>Направление расходов</t>
  </si>
  <si>
    <t>14 000 01010</t>
  </si>
  <si>
    <t>Заработная плата</t>
  </si>
  <si>
    <t>Социальные пособия и компенсации персоналу в денежной форме</t>
  </si>
  <si>
    <t>Прочие выплаты (курсы)</t>
  </si>
  <si>
    <t>Начисления на выплаты по оплате труда</t>
  </si>
  <si>
    <t>Пособия по социальной помощи, выплачиваемые работодателями, нанимателями бывшим работникам в натуральной форме</t>
  </si>
  <si>
    <t>Услуги связи</t>
  </si>
  <si>
    <t>услуги связи и интернет (кредиторсная задолжность 2022 г.)</t>
  </si>
  <si>
    <t>Коммунальные услуги</t>
  </si>
  <si>
    <t>Вода</t>
  </si>
  <si>
    <t>ЖБО</t>
  </si>
  <si>
    <t>Арендная плата за пользование имуществом</t>
  </si>
  <si>
    <t xml:space="preserve"> Возмещение отопления</t>
  </si>
  <si>
    <t xml:space="preserve"> Возмещение электроэнергии</t>
  </si>
  <si>
    <t>Возмещение водоснабжения и водоотведения</t>
  </si>
  <si>
    <t>Работы, услуги по содержанию имущества</t>
  </si>
  <si>
    <t>Вывоз ТБО (твердых бытовых отходов)</t>
  </si>
  <si>
    <t>Дезинфекция, дезинсекция, дератизация</t>
  </si>
  <si>
    <t>ТО электрооборудования</t>
  </si>
  <si>
    <t>ТО систем вентиляции</t>
  </si>
  <si>
    <t>ТО приборов  учета</t>
  </si>
  <si>
    <t>ТО газовых систем и оборудования</t>
  </si>
  <si>
    <t>Текущий ремонт зданий, сооружений, помещений</t>
  </si>
  <si>
    <t>Перезарядка огнетушителей</t>
  </si>
  <si>
    <t>План эвакуации людей и имущества на случай возникновения пожара в люминесцентном исполнении</t>
  </si>
  <si>
    <t>Электроиспытания и измерения электрических сетей, замеры сопротивления</t>
  </si>
  <si>
    <t>Установка противопожарных дверей и люков</t>
  </si>
  <si>
    <t>Поверка весов и гирь</t>
  </si>
  <si>
    <t>Промывка внутренней системы отопления</t>
  </si>
  <si>
    <t>Аттестация рабочих мест</t>
  </si>
  <si>
    <t>Проведение технической инвентаризации объекта недвижимости и изготовление технической документации</t>
  </si>
  <si>
    <t>Эксплуатационные расходы</t>
  </si>
  <si>
    <t>Заправка и восстановление картриджей</t>
  </si>
  <si>
    <t>Предрейсовая проверка технического состояния служебного автомобиля</t>
  </si>
  <si>
    <t>услуга по заправке и восстановлению картриджей (кредиторсная задолжность 2022 г.)</t>
  </si>
  <si>
    <t>услуга по техосмотру газовых сетей (кредиторсная задолжность 2022 г.)</t>
  </si>
  <si>
    <t>услуги по пожарной безопасности (кредиторсная задолжность 2022 г.)</t>
  </si>
  <si>
    <t>услуги по перезарядке огнетушителей (кредиторсная задолжность 2022 г.)</t>
  </si>
  <si>
    <t>услуги по техобслуживанию и поверке теплосчетчика (кредиторсная задолжность 2022 г.)</t>
  </si>
  <si>
    <t>услуги по поверке гирь и весов (кредиторсная задолжность 2022 г.)</t>
  </si>
  <si>
    <t>услуги по электромонтажным работам (кредиторсная задолжность 2022 г.)</t>
  </si>
  <si>
    <t>услуги по текущим ремонтам зданий и сооружений (кредиторсная задолжность 2022 г.)</t>
  </si>
  <si>
    <t>услуга по вывозу ТБО (кредиторсная задолжность 2022 г.)</t>
  </si>
  <si>
    <t>Прочие работы, услуги</t>
  </si>
  <si>
    <t>Медицинские услуги (в том числе  медосмотр работников)</t>
  </si>
  <si>
    <t>Услуги по организации питания</t>
  </si>
  <si>
    <t>Услуги вневедомственной (в том числе пожарной) охраны (кнопка)</t>
  </si>
  <si>
    <t>Услуги вневедомственной (в том числе пожарной) охраны (физ.охрана)</t>
  </si>
  <si>
    <t>Установка и информационно-консультационные услуги по сопровождению программного обеспечения</t>
  </si>
  <si>
    <t>Предрейсовое медицинское освидетельствование водителя</t>
  </si>
  <si>
    <t>Разработка и согласование проекта на установку счетчика тепловой энергии</t>
  </si>
  <si>
    <t>Услуга по покупке, установке и сопровождению программного обеспечения</t>
  </si>
  <si>
    <t>Расчетно-кассовое обслуживание</t>
  </si>
  <si>
    <t>Монтаж и пуско-наладочные работы тревожной сигнализации</t>
  </si>
  <si>
    <t>услуги по медосмотру сотрудников (кредиторсная задолжность 2022 г.)</t>
  </si>
  <si>
    <t>услуга по обучению персонала (кредиторсная задолжность 2022 г.)</t>
  </si>
  <si>
    <t>услуга по установке узла учета тепловой энергии на объекте (кредиторсная задолжность 2022 г.)</t>
  </si>
  <si>
    <t>услуги по разработке технических условий для установки узла учета тепловой энергии (кредиторсная задолжность 2022 г.)</t>
  </si>
  <si>
    <t xml:space="preserve">Услуги по обучению на курсах повышения квалификации, подготовке и переподготовке специалистов </t>
  </si>
  <si>
    <t>Установка узла учета тепловой энергии</t>
  </si>
  <si>
    <t>Экспертиза  монтажа расходомера узла учета тепловой энергии потребителей</t>
  </si>
  <si>
    <t>Страхование</t>
  </si>
  <si>
    <t>Увеличение стоимости основных средств</t>
  </si>
  <si>
    <t>Огнетушитель</t>
  </si>
  <si>
    <t>Покрывало, полотно противопожарное</t>
  </si>
  <si>
    <t>Рукав пожарный</t>
  </si>
  <si>
    <t>Топор</t>
  </si>
  <si>
    <t>Лом</t>
  </si>
  <si>
    <t>Ствол пожарный</t>
  </si>
  <si>
    <t>Водонагреватель</t>
  </si>
  <si>
    <t>Контейнер для ТБО</t>
  </si>
  <si>
    <t>Емкость для питьевой воды</t>
  </si>
  <si>
    <t>Весы</t>
  </si>
  <si>
    <t>Триммер, газонокосилка</t>
  </si>
  <si>
    <t>Шкаф пожарный</t>
  </si>
  <si>
    <t>Лестница</t>
  </si>
  <si>
    <t>Спортивный инвентарь</t>
  </si>
  <si>
    <t>Инструменты</t>
  </si>
  <si>
    <t xml:space="preserve">Стол </t>
  </si>
  <si>
    <t>Табурет</t>
  </si>
  <si>
    <t>Стул</t>
  </si>
  <si>
    <t>Ведро конусное</t>
  </si>
  <si>
    <t>Лопата штыковая</t>
  </si>
  <si>
    <t>Прожектор</t>
  </si>
  <si>
    <t>Шкаф для одежды, шкаф навесной</t>
  </si>
  <si>
    <t>Лопата совковая</t>
  </si>
  <si>
    <t>Стеллаж</t>
  </si>
  <si>
    <t>Кухонное электрооборудование (овощерезка, элекромясорубка, блендер, миксер, электрокипятильник)</t>
  </si>
  <si>
    <t>Ведро эмал., алюминиевое, оцинкованное</t>
  </si>
  <si>
    <t>Кастрюли, чайники, термосы, сотейники, набор посуды из нержавеющей стали с крышками, котел наплитный</t>
  </si>
  <si>
    <t>Посуда (ложки, вилки, ножи, половники, шумовки, дуршлаги, ковши, лопатки, щипцы кулинарные, доски разделочные, тёрки, скалки, сито, картофелемялка)</t>
  </si>
  <si>
    <t>Посуда (миски, сковороды, противни, лист пекарский, короб для хранения хлеба, разнос металлический, гастроемкость)</t>
  </si>
  <si>
    <t>Ванна моечная</t>
  </si>
  <si>
    <t xml:space="preserve">Триммер бензиновый </t>
  </si>
  <si>
    <t>Газонокосилка  электрическая</t>
  </si>
  <si>
    <t>Бензиновая газонокосилка</t>
  </si>
  <si>
    <t>Электрический триммер</t>
  </si>
  <si>
    <t>Компьютерный класс</t>
  </si>
  <si>
    <t>Принтер</t>
  </si>
  <si>
    <t>Мультимедийный проектор</t>
  </si>
  <si>
    <t>МФУ</t>
  </si>
  <si>
    <t>ПК в сборе</t>
  </si>
  <si>
    <t xml:space="preserve">Портативная колонка </t>
  </si>
  <si>
    <t>Комплект музыкальной аппаратуры</t>
  </si>
  <si>
    <t>Холодильник</t>
  </si>
  <si>
    <t>Облучатель бактерицидный, ультрафиолетовый</t>
  </si>
  <si>
    <t>Пылесос</t>
  </si>
  <si>
    <t>Багор, крюк универсальный</t>
  </si>
  <si>
    <t>Приборы учета (электричества, воды)</t>
  </si>
  <si>
    <t>Утюг</t>
  </si>
  <si>
    <t>Коса  бензиновая</t>
  </si>
  <si>
    <t>Приобретение комплектующих для установки тревожной сигнализации (STEMAX SX812, устройство оконечное объектовое приемно-контрольное с GSM коммуникатором, "Антей" 905 SMA", антенна GSM, на магните, 5dB, 2м, ACS-102 Комплекты тревожной сигнализации)</t>
  </si>
  <si>
    <t>приобретение хозяйственного инвентаря (кредиторсная задолжность 2022 г.)</t>
  </si>
  <si>
    <t>приобретение водонагревателей (кредиторсная задолжность 2022 г.)</t>
  </si>
  <si>
    <t>приобретение средств по пожарной безопасности (кредиторсная задолжность 2022 г.)</t>
  </si>
  <si>
    <t>приобретение компьютерной и оргтехники (кредиторсная задолжность 2022 г.)</t>
  </si>
  <si>
    <t>приобретение бытовой техники (кредиторсная задолжность 2022 г.)</t>
  </si>
  <si>
    <t>приобретение приборов учета (кредиторсная задолжность 2022 г.)</t>
  </si>
  <si>
    <t>Приобретение манометров и термометров</t>
  </si>
  <si>
    <t>Мебель</t>
  </si>
  <si>
    <t>Щит распределительный в сборе</t>
  </si>
  <si>
    <t>План эвакуации</t>
  </si>
  <si>
    <t>Стиральная машина</t>
  </si>
  <si>
    <t>Ноутбук</t>
  </si>
  <si>
    <t>Бензопила</t>
  </si>
  <si>
    <t>Системный блок</t>
  </si>
  <si>
    <t>Лопата</t>
  </si>
  <si>
    <t>Тачка садовая</t>
  </si>
  <si>
    <t>Маршрутизатор</t>
  </si>
  <si>
    <t>Отпариватель ручной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</si>
  <si>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</si>
  <si>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</si>
  <si>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</si>
  <si>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Приобретение строительных материалов</t>
  </si>
  <si>
    <t>приобретение стройматериалов (кредиторсная задолжность 2022 г.)</t>
  </si>
  <si>
    <t>Увеличение стоимости прочих материальных запасов, в том числе:</t>
  </si>
  <si>
    <t>Приобретение бытовой химии</t>
  </si>
  <si>
    <t>Приобретение книжной и другой печатной продукции (кроме библиотечных фондов)</t>
  </si>
  <si>
    <t>Светильник аварийный, план эвакуации, световой указатель ВЫХОД, знаки противопожарной безопасности</t>
  </si>
  <si>
    <t>Дверь противопожарная, люк противопожарный</t>
  </si>
  <si>
    <t>Кройнштейн для крепления огнетушителей, шланг к огнетушителю, комплект для щита пожарного открытого</t>
  </si>
  <si>
    <t>приобретение бумаги</t>
  </si>
  <si>
    <t>Приобретение хозяйственных материалов</t>
  </si>
  <si>
    <t>Лампочки</t>
  </si>
  <si>
    <t>Перчатки, боты диэлектрические</t>
  </si>
  <si>
    <t>Головка муфтовая</t>
  </si>
  <si>
    <t>Известь гашеная и негашеная, мел для побелки</t>
  </si>
  <si>
    <t>Посуда (тарелка, чашка, стакан, кухонные принадлежности из пластмассы)</t>
  </si>
  <si>
    <t>Приобретение комплектующих для установки тревожной сигнализации (Аккумуляторная батарея Optimus AP-12022, ASO8 кабель 8*0,2мм 2. Кабель сигнальный, ШВВП 2*0,75, провод соединительный с двумя жилами)</t>
  </si>
  <si>
    <t>приобретение канцтоваров (кредиторсная задолжность 2022 г.)</t>
  </si>
  <si>
    <t>приобретение бытовой химии (кредиторсная задолжность 2022 г.)</t>
  </si>
  <si>
    <t>Приобретение элемента питания для теплового счетчика</t>
  </si>
  <si>
    <t>Лампы</t>
  </si>
  <si>
    <t>Светильник</t>
  </si>
  <si>
    <t>Отопление</t>
  </si>
  <si>
    <t>Электроэнергия</t>
  </si>
  <si>
    <t>Газ</t>
  </si>
  <si>
    <t>Уплата налога на имущество организаций и земельного налога</t>
  </si>
  <si>
    <t>Уплата прочих налогов, сборов (Транспортный налог)</t>
  </si>
  <si>
    <t>14 000 05000</t>
  </si>
  <si>
    <t>ИТОГО</t>
  </si>
  <si>
    <t>Руководитель</t>
  </si>
  <si>
    <t>Главный бухгалтер</t>
  </si>
  <si>
    <t>Е.Г. Веденьева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</si>
</sst>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00"/>
    <numFmt numFmtId="165" formatCode="00"/>
    <numFmt numFmtId="166" formatCode="#,##0.00;\-#,##0.00;&quot;-&quot;"/>
    <numFmt numFmtId="167" formatCode="#,##0.00_ ;[Red]\-#,##0.00\ "/>
  </numFmts>
  <fonts count="8" x14ac:knownFonts="1">
    <font>
      <sz val="10"/>
      <color theme="1"/>
      <name val="Arial"/>
      <family val="2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6E0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2">
    <xf numFmtId="0" fontId="0" fillId="0" borderId="0" xfId="0"/>
    <xf numFmtId="1" fontId="5" fillId="0" borderId="0" xfId="0" applyNumberFormat="1" applyFont="1" applyFill="1" applyBorder="1" applyAlignment="1">
      <alignment horizontal="center" vertical="top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43" fontId="2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center" vertical="top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3" fontId="2" fillId="0" borderId="0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center" vertical="top"/>
    </xf>
    <xf numFmtId="165" fontId="5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center" vertical="top" wrapText="1"/>
    </xf>
    <xf numFmtId="166" fontId="5" fillId="3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vertical="top"/>
    </xf>
    <xf numFmtId="43" fontId="2" fillId="0" borderId="0" xfId="0" applyNumberFormat="1" applyFont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center" vertical="top"/>
    </xf>
    <xf numFmtId="165" fontId="6" fillId="3" borderId="1" xfId="0" applyNumberFormat="1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horizontal="center" vertical="top" wrapText="1"/>
    </xf>
    <xf numFmtId="166" fontId="6" fillId="3" borderId="1" xfId="1" applyNumberFormat="1" applyFont="1" applyFill="1" applyBorder="1" applyAlignment="1">
      <alignment horizontal="right" vertical="top"/>
    </xf>
    <xf numFmtId="164" fontId="2" fillId="4" borderId="1" xfId="0" applyNumberFormat="1" applyFont="1" applyFill="1" applyBorder="1" applyAlignment="1">
      <alignment horizontal="center" vertical="top"/>
    </xf>
    <xf numFmtId="165" fontId="2" fillId="4" borderId="1" xfId="0" applyNumberFormat="1" applyFont="1" applyFill="1" applyBorder="1" applyAlignment="1">
      <alignment horizontal="center" vertical="top"/>
    </xf>
    <xf numFmtId="49" fontId="2" fillId="4" borderId="1" xfId="0" applyNumberFormat="1" applyFont="1" applyFill="1" applyBorder="1" applyAlignment="1">
      <alignment horizontal="center" vertical="top"/>
    </xf>
    <xf numFmtId="166" fontId="3" fillId="0" borderId="1" xfId="1" applyNumberFormat="1" applyFont="1" applyFill="1" applyBorder="1" applyAlignment="1">
      <alignment horizontal="right" wrapText="1"/>
    </xf>
    <xf numFmtId="166" fontId="6" fillId="3" borderId="1" xfId="0" applyNumberFormat="1" applyFont="1" applyFill="1" applyBorder="1" applyAlignment="1">
      <alignment horizontal="right" vertical="top"/>
    </xf>
    <xf numFmtId="166" fontId="5" fillId="3" borderId="1" xfId="1" applyNumberFormat="1" applyFont="1" applyFill="1" applyBorder="1" applyAlignment="1">
      <alignment horizontal="right" vertical="top"/>
    </xf>
    <xf numFmtId="164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top"/>
    </xf>
    <xf numFmtId="49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right" vertical="center"/>
    </xf>
    <xf numFmtId="0" fontId="1" fillId="0" borderId="0" xfId="0" applyFont="1" applyBorder="1"/>
    <xf numFmtId="164" fontId="5" fillId="3" borderId="6" xfId="0" applyNumberFormat="1" applyFont="1" applyFill="1" applyBorder="1" applyAlignment="1">
      <alignment horizontal="center" vertical="top"/>
    </xf>
    <xf numFmtId="165" fontId="5" fillId="3" borderId="6" xfId="0" applyNumberFormat="1" applyFont="1" applyFill="1" applyBorder="1" applyAlignment="1">
      <alignment horizontal="center" vertical="top"/>
    </xf>
    <xf numFmtId="49" fontId="5" fillId="3" borderId="6" xfId="0" applyNumberFormat="1" applyFont="1" applyFill="1" applyBorder="1" applyAlignment="1">
      <alignment horizontal="center" vertical="top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top" wrapText="1"/>
    </xf>
    <xf numFmtId="166" fontId="5" fillId="3" borderId="6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43" fontId="3" fillId="0" borderId="0" xfId="1" applyFont="1" applyBorder="1" applyAlignment="1">
      <alignment horizontal="center" vertical="top"/>
    </xf>
    <xf numFmtId="4" fontId="1" fillId="0" borderId="0" xfId="0" applyNumberFormat="1" applyFont="1" applyBorder="1"/>
    <xf numFmtId="49" fontId="3" fillId="0" borderId="0" xfId="0" applyNumberFormat="1" applyFont="1" applyBorder="1" applyAlignment="1">
      <alignment horizontal="left" vertical="top"/>
    </xf>
    <xf numFmtId="43" fontId="3" fillId="0" borderId="7" xfId="1" applyFont="1" applyBorder="1" applyAlignment="1">
      <alignment horizontal="center" vertical="top"/>
    </xf>
    <xf numFmtId="0" fontId="1" fillId="5" borderId="0" xfId="0" applyFont="1" applyFill="1" applyBorder="1"/>
    <xf numFmtId="49" fontId="3" fillId="5" borderId="0" xfId="0" applyNumberFormat="1" applyFont="1" applyFill="1" applyBorder="1" applyAlignment="1">
      <alignment vertical="top"/>
    </xf>
    <xf numFmtId="0" fontId="3" fillId="5" borderId="7" xfId="0" applyFont="1" applyFill="1" applyBorder="1" applyAlignment="1">
      <alignment horizontal="right" vertical="top" wrapText="1"/>
    </xf>
    <xf numFmtId="0" fontId="2" fillId="5" borderId="0" xfId="0" applyFont="1" applyFill="1" applyBorder="1" applyAlignment="1">
      <alignment horizontal="center" vertical="top"/>
    </xf>
    <xf numFmtId="43" fontId="2" fillId="5" borderId="0" xfId="0" applyNumberFormat="1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3" fontId="2" fillId="0" borderId="6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43" fontId="3" fillId="0" borderId="0" xfId="1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3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208"/>
  <sheetViews>
    <sheetView tabSelected="1" view="pageBreakPreview" zoomScale="80" zoomScaleNormal="80" zoomScaleSheetLayoutView="80" workbookViewId="0">
      <pane ySplit="8" topLeftCell="A210" activePane="bottomLeft" state="frozen"/>
      <selection activeCell="A3" sqref="A3:H3"/>
      <selection pane="bottomLeft" activeCell="A3" sqref="A3:H3"/>
    </sheetView>
  </sheetViews>
  <sheetFormatPr defaultColWidth="9.140625" defaultRowHeight="15.6" customHeight="1" x14ac:dyDescent="0.25"/>
  <cols>
    <col min="1" max="1" width="9.42578125" style="104" customWidth="1"/>
    <col min="2" max="2" width="9.140625" style="104" customWidth="1"/>
    <col min="3" max="3" width="10" style="104" customWidth="1"/>
    <col min="4" max="4" width="14.85546875" style="105" customWidth="1"/>
    <col min="5" max="5" width="13.28515625" style="104" customWidth="1"/>
    <col min="6" max="6" width="8.85546875" style="104" customWidth="1"/>
    <col min="7" max="7" width="62.7109375" style="106" customWidth="1"/>
    <col min="8" max="8" width="16.7109375" style="107" customWidth="1"/>
    <col min="9" max="9" width="13.85546875" style="108" customWidth="1"/>
    <col min="10" max="10" width="20.85546875" style="109" hidden="1" customWidth="1"/>
    <col min="11" max="11" width="18.28515625" style="110" hidden="1" customWidth="1"/>
    <col min="12" max="12" width="16.28515625" style="111" customWidth="1"/>
    <col min="13" max="16384" width="9.140625" style="111"/>
  </cols>
  <sheetData>
    <row r="1" spans="1:11" s="6" customFormat="1" ht="15.75" x14ac:dyDescent="0.25">
      <c r="A1" s="7"/>
      <c r="B1" s="7"/>
      <c r="C1" s="7"/>
      <c r="D1" s="8"/>
      <c r="E1" s="7"/>
      <c r="F1" s="7"/>
      <c r="G1" s="9"/>
      <c r="H1" s="10"/>
      <c r="I1" s="11"/>
      <c r="J1" s="12"/>
      <c r="K1" s="11"/>
    </row>
    <row r="2" spans="1:11" s="6" customFormat="1" ht="15.75" x14ac:dyDescent="0.25">
      <c r="A2" s="5" t="s">
        <v>0</v>
      </c>
      <c r="B2" s="5"/>
      <c r="C2" s="5"/>
      <c r="D2" s="5"/>
      <c r="E2" s="5"/>
      <c r="F2" s="5"/>
      <c r="G2" s="5"/>
      <c r="H2" s="5"/>
      <c r="I2" s="11"/>
      <c r="J2" s="12"/>
      <c r="K2" s="11"/>
    </row>
    <row r="3" spans="1:11" s="6" customFormat="1" ht="15.75" x14ac:dyDescent="0.25">
      <c r="A3" s="1" t="s">
        <v>1</v>
      </c>
      <c r="B3" s="1"/>
      <c r="C3" s="1"/>
      <c r="D3" s="1"/>
      <c r="E3" s="1"/>
      <c r="F3" s="1"/>
      <c r="G3" s="1"/>
      <c r="H3" s="1"/>
      <c r="I3" s="11"/>
      <c r="J3" s="12"/>
      <c r="K3" s="11"/>
    </row>
    <row r="4" spans="1:11" s="6" customFormat="1" ht="15.75" x14ac:dyDescent="0.25">
      <c r="A4" s="13"/>
      <c r="B4" s="13"/>
      <c r="C4" s="13"/>
      <c r="D4" s="13"/>
      <c r="E4" s="13"/>
      <c r="F4" s="13"/>
      <c r="G4" s="13"/>
      <c r="H4" s="13"/>
      <c r="I4" s="11"/>
      <c r="J4" s="12"/>
      <c r="K4" s="11"/>
    </row>
    <row r="5" spans="1:11" s="6" customFormat="1" ht="15.75" x14ac:dyDescent="0.25">
      <c r="A5" s="7"/>
      <c r="B5" s="7"/>
      <c r="C5" s="7"/>
      <c r="D5" s="8"/>
      <c r="E5" s="7"/>
      <c r="F5" s="7"/>
      <c r="G5" s="9"/>
      <c r="H5" s="14" t="s">
        <v>2</v>
      </c>
      <c r="I5" s="11"/>
      <c r="J5" s="12"/>
      <c r="K5" s="11"/>
    </row>
    <row r="6" spans="1:11" s="15" customFormat="1" ht="15.75" x14ac:dyDescent="0.2">
      <c r="A6" s="4" t="s">
        <v>3</v>
      </c>
      <c r="B6" s="4"/>
      <c r="C6" s="4"/>
      <c r="D6" s="4"/>
      <c r="E6" s="4"/>
      <c r="F6" s="4"/>
      <c r="G6" s="4"/>
      <c r="H6" s="3" t="s">
        <v>4</v>
      </c>
      <c r="I6" s="16"/>
      <c r="J6" s="17"/>
      <c r="K6" s="16"/>
    </row>
    <row r="7" spans="1:11" s="18" customFormat="1" ht="75" x14ac:dyDescent="0.2">
      <c r="A7" s="19" t="s">
        <v>5</v>
      </c>
      <c r="B7" s="19" t="s">
        <v>6</v>
      </c>
      <c r="C7" s="19" t="s">
        <v>7</v>
      </c>
      <c r="D7" s="20" t="s">
        <v>8</v>
      </c>
      <c r="E7" s="19" t="s">
        <v>9</v>
      </c>
      <c r="F7" s="19" t="s">
        <v>10</v>
      </c>
      <c r="G7" s="19" t="s">
        <v>11</v>
      </c>
      <c r="H7" s="2"/>
      <c r="I7" s="21">
        <v>8.3333333333333329E-2</v>
      </c>
      <c r="J7" s="21">
        <v>0.91666666666666663</v>
      </c>
      <c r="K7" s="16"/>
    </row>
    <row r="8" spans="1:11" s="15" customFormat="1" ht="15.75" x14ac:dyDescent="0.2">
      <c r="A8" s="22">
        <v>1</v>
      </c>
      <c r="B8" s="22">
        <v>2</v>
      </c>
      <c r="C8" s="22">
        <v>3</v>
      </c>
      <c r="D8" s="23">
        <v>4</v>
      </c>
      <c r="E8" s="22">
        <v>5</v>
      </c>
      <c r="F8" s="22">
        <v>6</v>
      </c>
      <c r="G8" s="22">
        <v>7</v>
      </c>
      <c r="H8" s="22">
        <v>8</v>
      </c>
      <c r="I8" s="16"/>
      <c r="J8" s="17"/>
      <c r="K8" s="16"/>
    </row>
    <row r="9" spans="1:11" s="7" customFormat="1" ht="15.75" x14ac:dyDescent="0.2">
      <c r="A9" s="24">
        <v>902</v>
      </c>
      <c r="B9" s="25">
        <v>7</v>
      </c>
      <c r="C9" s="25">
        <v>1</v>
      </c>
      <c r="D9" s="26" t="s">
        <v>12</v>
      </c>
      <c r="E9" s="24">
        <v>111</v>
      </c>
      <c r="F9" s="24">
        <v>211</v>
      </c>
      <c r="G9" s="27" t="s">
        <v>13</v>
      </c>
      <c r="H9" s="28">
        <f>9578824-10305+842296-92505-216963.46-1000000-850000+2820.26</f>
        <v>8254166.7999999989</v>
      </c>
      <c r="I9" s="11"/>
      <c r="J9" s="12"/>
      <c r="K9" s="11"/>
    </row>
    <row r="10" spans="1:11" s="7" customFormat="1" ht="31.5" x14ac:dyDescent="0.2">
      <c r="A10" s="24">
        <v>902</v>
      </c>
      <c r="B10" s="25">
        <v>7</v>
      </c>
      <c r="C10" s="25">
        <v>1</v>
      </c>
      <c r="D10" s="26" t="s">
        <v>12</v>
      </c>
      <c r="E10" s="24">
        <f t="shared" ref="E10" si="0">E9</f>
        <v>111</v>
      </c>
      <c r="F10" s="24">
        <v>266</v>
      </c>
      <c r="G10" s="27" t="s">
        <v>14</v>
      </c>
      <c r="H10" s="28">
        <f>10305-378.07</f>
        <v>9926.93</v>
      </c>
      <c r="I10" s="11"/>
      <c r="J10" s="12"/>
      <c r="K10" s="11"/>
    </row>
    <row r="11" spans="1:11" s="11" customFormat="1" ht="15" hidden="1" x14ac:dyDescent="0.2">
      <c r="A11" s="29">
        <v>902</v>
      </c>
      <c r="B11" s="30">
        <v>7</v>
      </c>
      <c r="C11" s="30">
        <v>1</v>
      </c>
      <c r="D11" s="31" t="s">
        <v>12</v>
      </c>
      <c r="E11" s="29">
        <v>112</v>
      </c>
      <c r="F11" s="29">
        <v>212</v>
      </c>
      <c r="G11" s="32" t="s">
        <v>15</v>
      </c>
      <c r="H11" s="33">
        <v>0</v>
      </c>
      <c r="J11" s="12"/>
    </row>
    <row r="12" spans="1:11" s="7" customFormat="1" ht="15.75" x14ac:dyDescent="0.2">
      <c r="A12" s="24">
        <v>902</v>
      </c>
      <c r="B12" s="25">
        <v>7</v>
      </c>
      <c r="C12" s="25">
        <v>1</v>
      </c>
      <c r="D12" s="26" t="s">
        <v>12</v>
      </c>
      <c r="E12" s="24">
        <v>119</v>
      </c>
      <c r="F12" s="24">
        <v>213</v>
      </c>
      <c r="G12" s="27" t="s">
        <v>16</v>
      </c>
      <c r="H12" s="28">
        <f>2892807+254371-29985.18-65522.96-300000-257747.06-696.89</f>
        <v>2493225.9099999997</v>
      </c>
      <c r="I12" s="11"/>
      <c r="J12" s="12"/>
      <c r="K12" s="11"/>
    </row>
    <row r="13" spans="1:11" s="7" customFormat="1" ht="47.25" hidden="1" x14ac:dyDescent="0.2">
      <c r="A13" s="24">
        <v>902</v>
      </c>
      <c r="B13" s="25">
        <v>7</v>
      </c>
      <c r="C13" s="25">
        <v>1</v>
      </c>
      <c r="D13" s="26" t="s">
        <v>12</v>
      </c>
      <c r="E13" s="24">
        <v>119</v>
      </c>
      <c r="F13" s="24">
        <v>265</v>
      </c>
      <c r="G13" s="34" t="s">
        <v>17</v>
      </c>
      <c r="H13" s="35">
        <v>0</v>
      </c>
      <c r="I13" s="11"/>
      <c r="J13" s="12"/>
      <c r="K13" s="11"/>
    </row>
    <row r="14" spans="1:11" s="36" customFormat="1" ht="15.75" x14ac:dyDescent="0.2">
      <c r="A14" s="37">
        <v>902</v>
      </c>
      <c r="B14" s="38">
        <v>7</v>
      </c>
      <c r="C14" s="38">
        <v>1</v>
      </c>
      <c r="D14" s="39" t="s">
        <v>12</v>
      </c>
      <c r="E14" s="37">
        <v>244</v>
      </c>
      <c r="F14" s="37"/>
      <c r="G14" s="40"/>
      <c r="H14" s="41">
        <f>H17+H24+H55+H78+H79+H150+H151+H152+H15+H20+H159+H16</f>
        <v>497160.12</v>
      </c>
      <c r="I14" s="42"/>
      <c r="J14" s="43"/>
      <c r="K14" s="42"/>
    </row>
    <row r="15" spans="1:11" s="36" customFormat="1" ht="15.75" x14ac:dyDescent="0.2">
      <c r="A15" s="37">
        <v>902</v>
      </c>
      <c r="B15" s="38">
        <v>7</v>
      </c>
      <c r="C15" s="38">
        <v>1</v>
      </c>
      <c r="D15" s="39" t="s">
        <v>12</v>
      </c>
      <c r="E15" s="37">
        <v>244</v>
      </c>
      <c r="F15" s="37">
        <v>221</v>
      </c>
      <c r="G15" s="40" t="s">
        <v>18</v>
      </c>
      <c r="H15" s="41">
        <f>8168+64-84</f>
        <v>8148</v>
      </c>
      <c r="I15" s="42"/>
      <c r="J15" s="43"/>
      <c r="K15" s="42"/>
    </row>
    <row r="16" spans="1:11" s="7" customFormat="1" ht="31.5" x14ac:dyDescent="0.2">
      <c r="A16" s="24">
        <v>902</v>
      </c>
      <c r="B16" s="25">
        <v>7</v>
      </c>
      <c r="C16" s="25">
        <v>1</v>
      </c>
      <c r="D16" s="26" t="s">
        <v>12</v>
      </c>
      <c r="E16" s="24">
        <v>244</v>
      </c>
      <c r="F16" s="24">
        <v>221</v>
      </c>
      <c r="G16" s="27" t="s">
        <v>19</v>
      </c>
      <c r="H16" s="35">
        <v>566</v>
      </c>
      <c r="I16" s="11"/>
      <c r="J16" s="12"/>
      <c r="K16" s="11"/>
    </row>
    <row r="17" spans="1:11" s="36" customFormat="1" ht="15.75" x14ac:dyDescent="0.2">
      <c r="A17" s="37">
        <v>902</v>
      </c>
      <c r="B17" s="38">
        <v>7</v>
      </c>
      <c r="C17" s="38">
        <v>1</v>
      </c>
      <c r="D17" s="39" t="s">
        <v>12</v>
      </c>
      <c r="E17" s="37">
        <v>244</v>
      </c>
      <c r="F17" s="37">
        <v>223</v>
      </c>
      <c r="G17" s="40" t="s">
        <v>20</v>
      </c>
      <c r="H17" s="41">
        <f>SUM(H18:H19)</f>
        <v>19149</v>
      </c>
      <c r="I17" s="42"/>
      <c r="J17" s="43"/>
      <c r="K17" s="42"/>
    </row>
    <row r="18" spans="1:11" s="7" customFormat="1" ht="15.75" x14ac:dyDescent="0.2">
      <c r="A18" s="44">
        <v>902</v>
      </c>
      <c r="B18" s="45">
        <v>7</v>
      </c>
      <c r="C18" s="45">
        <v>1</v>
      </c>
      <c r="D18" s="46" t="s">
        <v>12</v>
      </c>
      <c r="E18" s="44">
        <v>244</v>
      </c>
      <c r="F18" s="44">
        <v>223</v>
      </c>
      <c r="G18" s="47" t="s">
        <v>21</v>
      </c>
      <c r="H18" s="48">
        <f>43110+3919-27880</f>
        <v>19149</v>
      </c>
      <c r="I18" s="11"/>
      <c r="J18" s="12"/>
      <c r="K18" s="11"/>
    </row>
    <row r="19" spans="1:11" s="11" customFormat="1" ht="15" hidden="1" x14ac:dyDescent="0.2">
      <c r="A19" s="49">
        <v>902</v>
      </c>
      <c r="B19" s="50">
        <v>7</v>
      </c>
      <c r="C19" s="50">
        <v>1</v>
      </c>
      <c r="D19" s="51" t="s">
        <v>12</v>
      </c>
      <c r="E19" s="49">
        <v>244</v>
      </c>
      <c r="F19" s="49">
        <v>223</v>
      </c>
      <c r="G19" s="52" t="s">
        <v>22</v>
      </c>
      <c r="H19" s="53">
        <v>0</v>
      </c>
      <c r="J19" s="12"/>
    </row>
    <row r="20" spans="1:11" s="42" customFormat="1" ht="15" hidden="1" x14ac:dyDescent="0.2">
      <c r="A20" s="54">
        <v>902</v>
      </c>
      <c r="B20" s="55">
        <v>7</v>
      </c>
      <c r="C20" s="55">
        <v>1</v>
      </c>
      <c r="D20" s="56" t="s">
        <v>12</v>
      </c>
      <c r="E20" s="54">
        <f t="shared" ref="E20" si="1">E15</f>
        <v>244</v>
      </c>
      <c r="F20" s="54">
        <v>224</v>
      </c>
      <c r="G20" s="57" t="s">
        <v>23</v>
      </c>
      <c r="H20" s="58">
        <f>H21+H22+H23</f>
        <v>0</v>
      </c>
      <c r="J20" s="43"/>
    </row>
    <row r="21" spans="1:11" s="42" customFormat="1" ht="15" hidden="1" x14ac:dyDescent="0.2">
      <c r="A21" s="59">
        <v>902</v>
      </c>
      <c r="B21" s="60">
        <v>7</v>
      </c>
      <c r="C21" s="60">
        <v>1</v>
      </c>
      <c r="D21" s="61" t="s">
        <v>12</v>
      </c>
      <c r="E21" s="59">
        <v>244</v>
      </c>
      <c r="F21" s="59">
        <v>224</v>
      </c>
      <c r="G21" s="52" t="s">
        <v>24</v>
      </c>
      <c r="H21" s="53">
        <v>0</v>
      </c>
      <c r="J21" s="43"/>
    </row>
    <row r="22" spans="1:11" s="42" customFormat="1" ht="15" hidden="1" x14ac:dyDescent="0.2">
      <c r="A22" s="59">
        <v>902</v>
      </c>
      <c r="B22" s="60">
        <v>7</v>
      </c>
      <c r="C22" s="60">
        <v>1</v>
      </c>
      <c r="D22" s="61" t="s">
        <v>12</v>
      </c>
      <c r="E22" s="59">
        <v>244</v>
      </c>
      <c r="F22" s="59">
        <v>224</v>
      </c>
      <c r="G22" s="52" t="s">
        <v>25</v>
      </c>
      <c r="H22" s="53">
        <v>0</v>
      </c>
      <c r="J22" s="43"/>
    </row>
    <row r="23" spans="1:11" s="42" customFormat="1" ht="15" hidden="1" x14ac:dyDescent="0.2">
      <c r="A23" s="59">
        <v>902</v>
      </c>
      <c r="B23" s="60">
        <v>7</v>
      </c>
      <c r="C23" s="60">
        <v>1</v>
      </c>
      <c r="D23" s="61" t="s">
        <v>12</v>
      </c>
      <c r="E23" s="59">
        <v>244</v>
      </c>
      <c r="F23" s="59">
        <v>224</v>
      </c>
      <c r="G23" s="52" t="s">
        <v>26</v>
      </c>
      <c r="H23" s="53">
        <v>0</v>
      </c>
      <c r="J23" s="43"/>
    </row>
    <row r="24" spans="1:11" s="36" customFormat="1" ht="15.75" x14ac:dyDescent="0.2">
      <c r="A24" s="37">
        <v>902</v>
      </c>
      <c r="B24" s="38">
        <v>7</v>
      </c>
      <c r="C24" s="38">
        <v>1</v>
      </c>
      <c r="D24" s="39" t="s">
        <v>12</v>
      </c>
      <c r="E24" s="37">
        <v>244</v>
      </c>
      <c r="F24" s="37">
        <v>225</v>
      </c>
      <c r="G24" s="40" t="s">
        <v>27</v>
      </c>
      <c r="H24" s="41">
        <f>SUM(H25:H54)</f>
        <v>128408</v>
      </c>
      <c r="I24" s="42"/>
      <c r="J24" s="43"/>
      <c r="K24" s="42"/>
    </row>
    <row r="25" spans="1:11" s="7" customFormat="1" ht="15.75" hidden="1" x14ac:dyDescent="0.2">
      <c r="A25" s="44">
        <v>902</v>
      </c>
      <c r="B25" s="45">
        <v>7</v>
      </c>
      <c r="C25" s="45">
        <v>1</v>
      </c>
      <c r="D25" s="46" t="s">
        <v>12</v>
      </c>
      <c r="E25" s="44">
        <v>244</v>
      </c>
      <c r="F25" s="44">
        <v>225</v>
      </c>
      <c r="G25" s="47" t="s">
        <v>28</v>
      </c>
      <c r="H25" s="48">
        <f>2822-2822</f>
        <v>0</v>
      </c>
      <c r="I25" s="11"/>
      <c r="J25" s="12"/>
      <c r="K25" s="11"/>
    </row>
    <row r="26" spans="1:11" s="11" customFormat="1" ht="15" hidden="1" x14ac:dyDescent="0.2">
      <c r="A26" s="49">
        <v>902</v>
      </c>
      <c r="B26" s="50">
        <v>7</v>
      </c>
      <c r="C26" s="50">
        <v>1</v>
      </c>
      <c r="D26" s="51" t="s">
        <v>12</v>
      </c>
      <c r="E26" s="49">
        <v>244</v>
      </c>
      <c r="F26" s="49">
        <v>225</v>
      </c>
      <c r="G26" s="52" t="s">
        <v>29</v>
      </c>
      <c r="H26" s="53">
        <v>0</v>
      </c>
      <c r="J26" s="12"/>
    </row>
    <row r="27" spans="1:11" s="11" customFormat="1" ht="15" hidden="1" x14ac:dyDescent="0.2">
      <c r="A27" s="49">
        <v>902</v>
      </c>
      <c r="B27" s="50">
        <v>7</v>
      </c>
      <c r="C27" s="50">
        <v>1</v>
      </c>
      <c r="D27" s="51" t="s">
        <v>12</v>
      </c>
      <c r="E27" s="49">
        <v>244</v>
      </c>
      <c r="F27" s="49">
        <v>225</v>
      </c>
      <c r="G27" s="52" t="s">
        <v>30</v>
      </c>
      <c r="H27" s="53">
        <v>0</v>
      </c>
      <c r="J27" s="12"/>
    </row>
    <row r="28" spans="1:11" s="11" customFormat="1" ht="15" hidden="1" x14ac:dyDescent="0.2">
      <c r="A28" s="49">
        <v>902</v>
      </c>
      <c r="B28" s="50">
        <v>7</v>
      </c>
      <c r="C28" s="50">
        <v>1</v>
      </c>
      <c r="D28" s="51" t="s">
        <v>12</v>
      </c>
      <c r="E28" s="49">
        <v>244</v>
      </c>
      <c r="F28" s="49">
        <v>225</v>
      </c>
      <c r="G28" s="52" t="s">
        <v>31</v>
      </c>
      <c r="H28" s="53">
        <v>0</v>
      </c>
      <c r="J28" s="12"/>
    </row>
    <row r="29" spans="1:11" s="11" customFormat="1" ht="15" hidden="1" x14ac:dyDescent="0.2">
      <c r="A29" s="49">
        <v>902</v>
      </c>
      <c r="B29" s="50">
        <v>7</v>
      </c>
      <c r="C29" s="50">
        <v>1</v>
      </c>
      <c r="D29" s="51" t="s">
        <v>12</v>
      </c>
      <c r="E29" s="49">
        <v>244</v>
      </c>
      <c r="F29" s="49">
        <v>225</v>
      </c>
      <c r="G29" s="52" t="s">
        <v>32</v>
      </c>
      <c r="H29" s="53">
        <v>0</v>
      </c>
      <c r="J29" s="12"/>
    </row>
    <row r="30" spans="1:11" s="11" customFormat="1" ht="15" hidden="1" x14ac:dyDescent="0.2">
      <c r="A30" s="49">
        <v>902</v>
      </c>
      <c r="B30" s="50">
        <v>7</v>
      </c>
      <c r="C30" s="50">
        <v>1</v>
      </c>
      <c r="D30" s="51" t="s">
        <v>12</v>
      </c>
      <c r="E30" s="49">
        <v>244</v>
      </c>
      <c r="F30" s="49">
        <v>225</v>
      </c>
      <c r="G30" s="52" t="s">
        <v>33</v>
      </c>
      <c r="H30" s="53">
        <v>0</v>
      </c>
      <c r="J30" s="12"/>
    </row>
    <row r="31" spans="1:11" s="11" customFormat="1" ht="15" x14ac:dyDescent="0.2">
      <c r="A31" s="49">
        <v>902</v>
      </c>
      <c r="B31" s="50">
        <v>7</v>
      </c>
      <c r="C31" s="50">
        <v>1</v>
      </c>
      <c r="D31" s="51" t="s">
        <v>12</v>
      </c>
      <c r="E31" s="49">
        <v>244</v>
      </c>
      <c r="F31" s="49">
        <v>225</v>
      </c>
      <c r="G31" s="52" t="s">
        <v>34</v>
      </c>
      <c r="H31" s="53">
        <v>88728</v>
      </c>
      <c r="J31" s="12"/>
    </row>
    <row r="32" spans="1:11" s="7" customFormat="1" ht="15.75" x14ac:dyDescent="0.2">
      <c r="A32" s="44">
        <v>902</v>
      </c>
      <c r="B32" s="45">
        <v>7</v>
      </c>
      <c r="C32" s="45">
        <v>1</v>
      </c>
      <c r="D32" s="46" t="s">
        <v>12</v>
      </c>
      <c r="E32" s="44">
        <v>244</v>
      </c>
      <c r="F32" s="44">
        <v>225</v>
      </c>
      <c r="G32" s="47" t="s">
        <v>35</v>
      </c>
      <c r="H32" s="48">
        <f>3450+1830</f>
        <v>5280</v>
      </c>
      <c r="I32" s="11"/>
      <c r="J32" s="12"/>
      <c r="K32" s="11"/>
    </row>
    <row r="33" spans="1:11" s="11" customFormat="1" ht="30" hidden="1" x14ac:dyDescent="0.2">
      <c r="A33" s="49">
        <v>902</v>
      </c>
      <c r="B33" s="50">
        <v>7</v>
      </c>
      <c r="C33" s="50">
        <v>1</v>
      </c>
      <c r="D33" s="51" t="s">
        <v>12</v>
      </c>
      <c r="E33" s="49">
        <v>244</v>
      </c>
      <c r="F33" s="49">
        <v>225</v>
      </c>
      <c r="G33" s="52" t="s">
        <v>36</v>
      </c>
      <c r="H33" s="53">
        <v>0</v>
      </c>
      <c r="J33" s="12"/>
    </row>
    <row r="34" spans="1:11" s="11" customFormat="1" ht="30" hidden="1" x14ac:dyDescent="0.2">
      <c r="A34" s="49">
        <v>902</v>
      </c>
      <c r="B34" s="50">
        <v>7</v>
      </c>
      <c r="C34" s="50">
        <v>1</v>
      </c>
      <c r="D34" s="51" t="s">
        <v>12</v>
      </c>
      <c r="E34" s="49">
        <v>244</v>
      </c>
      <c r="F34" s="49">
        <v>225</v>
      </c>
      <c r="G34" s="52" t="s">
        <v>37</v>
      </c>
      <c r="H34" s="53">
        <v>0</v>
      </c>
      <c r="J34" s="12"/>
    </row>
    <row r="35" spans="1:11" s="11" customFormat="1" ht="15" hidden="1" x14ac:dyDescent="0.2">
      <c r="A35" s="49">
        <v>902</v>
      </c>
      <c r="B35" s="50">
        <v>7</v>
      </c>
      <c r="C35" s="50">
        <v>1</v>
      </c>
      <c r="D35" s="51" t="s">
        <v>12</v>
      </c>
      <c r="E35" s="49">
        <v>244</v>
      </c>
      <c r="F35" s="49">
        <v>225</v>
      </c>
      <c r="G35" s="52" t="s">
        <v>38</v>
      </c>
      <c r="H35" s="53">
        <v>0</v>
      </c>
      <c r="J35" s="12"/>
    </row>
    <row r="36" spans="1:11" s="11" customFormat="1" ht="15" hidden="1" x14ac:dyDescent="0.2">
      <c r="A36" s="49">
        <v>902</v>
      </c>
      <c r="B36" s="50">
        <v>7</v>
      </c>
      <c r="C36" s="50">
        <v>1</v>
      </c>
      <c r="D36" s="51" t="s">
        <v>12</v>
      </c>
      <c r="E36" s="49">
        <v>244</v>
      </c>
      <c r="F36" s="49">
        <v>225</v>
      </c>
      <c r="G36" s="52" t="s">
        <v>39</v>
      </c>
      <c r="H36" s="53">
        <v>0</v>
      </c>
      <c r="J36" s="12"/>
    </row>
    <row r="37" spans="1:11" s="7" customFormat="1" ht="15.75" hidden="1" x14ac:dyDescent="0.2">
      <c r="A37" s="44">
        <v>902</v>
      </c>
      <c r="B37" s="45">
        <v>7</v>
      </c>
      <c r="C37" s="45">
        <v>1</v>
      </c>
      <c r="D37" s="46" t="s">
        <v>12</v>
      </c>
      <c r="E37" s="44">
        <v>244</v>
      </c>
      <c r="F37" s="44">
        <v>225</v>
      </c>
      <c r="G37" s="47" t="s">
        <v>40</v>
      </c>
      <c r="H37" s="48">
        <f>26503-26503</f>
        <v>0</v>
      </c>
      <c r="I37" s="11"/>
      <c r="J37" s="12"/>
      <c r="K37" s="11"/>
    </row>
    <row r="38" spans="1:11" s="11" customFormat="1" ht="15" hidden="1" x14ac:dyDescent="0.2">
      <c r="A38" s="49">
        <v>902</v>
      </c>
      <c r="B38" s="50">
        <v>7</v>
      </c>
      <c r="C38" s="50">
        <v>1</v>
      </c>
      <c r="D38" s="51" t="s">
        <v>12</v>
      </c>
      <c r="E38" s="49">
        <v>244</v>
      </c>
      <c r="F38" s="49">
        <v>225</v>
      </c>
      <c r="G38" s="52" t="s">
        <v>41</v>
      </c>
      <c r="H38" s="53">
        <v>0</v>
      </c>
      <c r="J38" s="12"/>
    </row>
    <row r="39" spans="1:11" s="11" customFormat="1" ht="30" hidden="1" x14ac:dyDescent="0.2">
      <c r="A39" s="49">
        <v>902</v>
      </c>
      <c r="B39" s="50">
        <v>7</v>
      </c>
      <c r="C39" s="50">
        <v>1</v>
      </c>
      <c r="D39" s="51" t="s">
        <v>12</v>
      </c>
      <c r="E39" s="49">
        <v>244</v>
      </c>
      <c r="F39" s="49">
        <v>225</v>
      </c>
      <c r="G39" s="52" t="s">
        <v>42</v>
      </c>
      <c r="H39" s="53">
        <v>0</v>
      </c>
      <c r="J39" s="12"/>
    </row>
    <row r="40" spans="1:11" s="11" customFormat="1" ht="15" hidden="1" x14ac:dyDescent="0.2">
      <c r="A40" s="49">
        <v>902</v>
      </c>
      <c r="B40" s="50">
        <v>7</v>
      </c>
      <c r="C40" s="50">
        <v>1</v>
      </c>
      <c r="D40" s="51" t="s">
        <v>12</v>
      </c>
      <c r="E40" s="49">
        <v>244</v>
      </c>
      <c r="F40" s="49">
        <v>225</v>
      </c>
      <c r="G40" s="52" t="s">
        <v>43</v>
      </c>
      <c r="H40" s="53">
        <v>0</v>
      </c>
      <c r="J40" s="12"/>
    </row>
    <row r="41" spans="1:11" s="11" customFormat="1" ht="15" hidden="1" x14ac:dyDescent="0.2">
      <c r="A41" s="49">
        <v>902</v>
      </c>
      <c r="B41" s="50">
        <v>7</v>
      </c>
      <c r="C41" s="50">
        <v>1</v>
      </c>
      <c r="D41" s="51" t="s">
        <v>12</v>
      </c>
      <c r="E41" s="49">
        <v>244</v>
      </c>
      <c r="F41" s="49">
        <v>225</v>
      </c>
      <c r="G41" s="52" t="s">
        <v>44</v>
      </c>
      <c r="H41" s="53">
        <v>0</v>
      </c>
      <c r="J41" s="12"/>
    </row>
    <row r="42" spans="1:11" s="11" customFormat="1" ht="30" hidden="1" x14ac:dyDescent="0.2">
      <c r="A42" s="49">
        <v>902</v>
      </c>
      <c r="B42" s="50">
        <v>7</v>
      </c>
      <c r="C42" s="50">
        <v>1</v>
      </c>
      <c r="D42" s="51" t="s">
        <v>12</v>
      </c>
      <c r="E42" s="49">
        <v>244</v>
      </c>
      <c r="F42" s="49">
        <v>225</v>
      </c>
      <c r="G42" s="52" t="s">
        <v>45</v>
      </c>
      <c r="H42" s="53">
        <v>0</v>
      </c>
      <c r="J42" s="12"/>
    </row>
    <row r="43" spans="1:11" s="7" customFormat="1" ht="31.5" x14ac:dyDescent="0.2">
      <c r="A43" s="44">
        <v>902</v>
      </c>
      <c r="B43" s="45">
        <v>7</v>
      </c>
      <c r="C43" s="45">
        <v>1</v>
      </c>
      <c r="D43" s="46" t="s">
        <v>12</v>
      </c>
      <c r="E43" s="44">
        <v>244</v>
      </c>
      <c r="F43" s="44">
        <v>225</v>
      </c>
      <c r="G43" s="47" t="s">
        <v>46</v>
      </c>
      <c r="H43" s="48">
        <v>400</v>
      </c>
      <c r="I43" s="11"/>
      <c r="J43" s="12"/>
      <c r="K43" s="11"/>
    </row>
    <row r="44" spans="1:11" s="11" customFormat="1" ht="30" hidden="1" x14ac:dyDescent="0.2">
      <c r="A44" s="49">
        <v>902</v>
      </c>
      <c r="B44" s="50">
        <v>7</v>
      </c>
      <c r="C44" s="50">
        <v>1</v>
      </c>
      <c r="D44" s="51" t="s">
        <v>12</v>
      </c>
      <c r="E44" s="49">
        <v>244</v>
      </c>
      <c r="F44" s="49">
        <v>225</v>
      </c>
      <c r="G44" s="52" t="s">
        <v>47</v>
      </c>
      <c r="H44" s="53">
        <v>0</v>
      </c>
      <c r="J44" s="12"/>
    </row>
    <row r="45" spans="1:11" s="7" customFormat="1" ht="31.5" x14ac:dyDescent="0.2">
      <c r="A45" s="44">
        <v>902</v>
      </c>
      <c r="B45" s="45">
        <v>7</v>
      </c>
      <c r="C45" s="45">
        <v>1</v>
      </c>
      <c r="D45" s="46" t="s">
        <v>12</v>
      </c>
      <c r="E45" s="44">
        <v>244</v>
      </c>
      <c r="F45" s="44">
        <v>225</v>
      </c>
      <c r="G45" s="47" t="s">
        <v>48</v>
      </c>
      <c r="H45" s="48">
        <v>34000</v>
      </c>
      <c r="I45" s="11"/>
      <c r="J45" s="12"/>
      <c r="K45" s="11"/>
    </row>
    <row r="46" spans="1:11" s="11" customFormat="1" ht="30" hidden="1" x14ac:dyDescent="0.2">
      <c r="A46" s="49">
        <v>902</v>
      </c>
      <c r="B46" s="50">
        <v>7</v>
      </c>
      <c r="C46" s="50">
        <v>1</v>
      </c>
      <c r="D46" s="51" t="s">
        <v>12</v>
      </c>
      <c r="E46" s="49">
        <v>244</v>
      </c>
      <c r="F46" s="49">
        <v>225</v>
      </c>
      <c r="G46" s="52" t="s">
        <v>49</v>
      </c>
      <c r="H46" s="53">
        <v>0</v>
      </c>
      <c r="J46" s="12"/>
    </row>
    <row r="47" spans="1:11" s="11" customFormat="1" ht="30" hidden="1" x14ac:dyDescent="0.2">
      <c r="A47" s="49">
        <v>902</v>
      </c>
      <c r="B47" s="50">
        <v>7</v>
      </c>
      <c r="C47" s="50">
        <v>1</v>
      </c>
      <c r="D47" s="51" t="s">
        <v>12</v>
      </c>
      <c r="E47" s="49">
        <v>244</v>
      </c>
      <c r="F47" s="49">
        <v>225</v>
      </c>
      <c r="G47" s="52" t="s">
        <v>50</v>
      </c>
      <c r="H47" s="53">
        <v>0</v>
      </c>
      <c r="J47" s="12"/>
    </row>
    <row r="48" spans="1:11" s="11" customFormat="1" ht="30" hidden="1" x14ac:dyDescent="0.2">
      <c r="A48" s="49">
        <v>902</v>
      </c>
      <c r="B48" s="50">
        <v>7</v>
      </c>
      <c r="C48" s="50">
        <v>1</v>
      </c>
      <c r="D48" s="51" t="s">
        <v>12</v>
      </c>
      <c r="E48" s="49">
        <v>244</v>
      </c>
      <c r="F48" s="49">
        <v>225</v>
      </c>
      <c r="G48" s="52" t="s">
        <v>51</v>
      </c>
      <c r="H48" s="53">
        <v>0</v>
      </c>
      <c r="J48" s="12"/>
    </row>
    <row r="49" spans="1:11" s="11" customFormat="1" ht="30" hidden="1" x14ac:dyDescent="0.2">
      <c r="A49" s="49">
        <v>902</v>
      </c>
      <c r="B49" s="50">
        <v>7</v>
      </c>
      <c r="C49" s="50">
        <v>1</v>
      </c>
      <c r="D49" s="51" t="s">
        <v>12</v>
      </c>
      <c r="E49" s="49">
        <v>244</v>
      </c>
      <c r="F49" s="49">
        <v>225</v>
      </c>
      <c r="G49" s="52" t="s">
        <v>52</v>
      </c>
      <c r="H49" s="53">
        <v>0</v>
      </c>
      <c r="J49" s="12"/>
    </row>
    <row r="50" spans="1:11" s="11" customFormat="1" ht="30" hidden="1" x14ac:dyDescent="0.2">
      <c r="A50" s="49">
        <v>902</v>
      </c>
      <c r="B50" s="50">
        <v>7</v>
      </c>
      <c r="C50" s="50">
        <v>1</v>
      </c>
      <c r="D50" s="51" t="s">
        <v>12</v>
      </c>
      <c r="E50" s="49">
        <v>244</v>
      </c>
      <c r="F50" s="49">
        <v>225</v>
      </c>
      <c r="G50" s="52" t="s">
        <v>53</v>
      </c>
      <c r="H50" s="53">
        <v>0</v>
      </c>
      <c r="J50" s="12"/>
    </row>
    <row r="51" spans="1:11" s="11" customFormat="1" ht="15" hidden="1" x14ac:dyDescent="0.2">
      <c r="A51" s="49">
        <v>902</v>
      </c>
      <c r="B51" s="50">
        <v>7</v>
      </c>
      <c r="C51" s="50">
        <v>1</v>
      </c>
      <c r="D51" s="51" t="s">
        <v>12</v>
      </c>
      <c r="E51" s="49">
        <v>244</v>
      </c>
      <c r="F51" s="49">
        <v>225</v>
      </c>
      <c r="G51" s="52" t="s">
        <v>54</v>
      </c>
      <c r="H51" s="53">
        <v>0</v>
      </c>
      <c r="J51" s="12"/>
    </row>
    <row r="52" spans="1:11" s="11" customFormat="1" ht="15" hidden="1" x14ac:dyDescent="0.2">
      <c r="A52" s="49">
        <v>902</v>
      </c>
      <c r="B52" s="50">
        <v>7</v>
      </c>
      <c r="C52" s="50">
        <v>1</v>
      </c>
      <c r="D52" s="51" t="s">
        <v>12</v>
      </c>
      <c r="E52" s="49">
        <v>244</v>
      </c>
      <c r="F52" s="49">
        <v>225</v>
      </c>
      <c r="G52" s="52"/>
      <c r="H52" s="53">
        <v>0</v>
      </c>
      <c r="J52" s="12"/>
    </row>
    <row r="53" spans="1:11" s="11" customFormat="1" ht="15" hidden="1" x14ac:dyDescent="0.2">
      <c r="A53" s="49">
        <v>902</v>
      </c>
      <c r="B53" s="50">
        <v>7</v>
      </c>
      <c r="C53" s="50">
        <v>1</v>
      </c>
      <c r="D53" s="51" t="s">
        <v>12</v>
      </c>
      <c r="E53" s="49">
        <v>244</v>
      </c>
      <c r="F53" s="49">
        <v>225</v>
      </c>
      <c r="G53" s="52"/>
      <c r="H53" s="53">
        <v>0</v>
      </c>
      <c r="J53" s="12"/>
    </row>
    <row r="54" spans="1:11" s="11" customFormat="1" ht="15" hidden="1" x14ac:dyDescent="0.2">
      <c r="A54" s="49">
        <v>902</v>
      </c>
      <c r="B54" s="50">
        <v>7</v>
      </c>
      <c r="C54" s="50">
        <v>1</v>
      </c>
      <c r="D54" s="51" t="s">
        <v>12</v>
      </c>
      <c r="E54" s="49">
        <v>244</v>
      </c>
      <c r="F54" s="49">
        <v>225</v>
      </c>
      <c r="G54" s="52"/>
      <c r="H54" s="53">
        <v>0</v>
      </c>
      <c r="J54" s="12"/>
    </row>
    <row r="55" spans="1:11" s="36" customFormat="1" ht="15.75" x14ac:dyDescent="0.2">
      <c r="A55" s="37">
        <v>902</v>
      </c>
      <c r="B55" s="38">
        <v>7</v>
      </c>
      <c r="C55" s="38">
        <v>1</v>
      </c>
      <c r="D55" s="39" t="s">
        <v>12</v>
      </c>
      <c r="E55" s="37">
        <v>244</v>
      </c>
      <c r="F55" s="37">
        <v>226</v>
      </c>
      <c r="G55" s="40" t="s">
        <v>55</v>
      </c>
      <c r="H55" s="41">
        <f>SUM(H56:H77)</f>
        <v>147445.32</v>
      </c>
      <c r="I55" s="42"/>
      <c r="J55" s="43"/>
      <c r="K55" s="42"/>
    </row>
    <row r="56" spans="1:11" s="7" customFormat="1" ht="15.75" x14ac:dyDescent="0.2">
      <c r="A56" s="44">
        <v>902</v>
      </c>
      <c r="B56" s="45">
        <v>7</v>
      </c>
      <c r="C56" s="45">
        <v>1</v>
      </c>
      <c r="D56" s="46" t="s">
        <v>12</v>
      </c>
      <c r="E56" s="44">
        <v>244</v>
      </c>
      <c r="F56" s="44">
        <v>226</v>
      </c>
      <c r="G56" s="47" t="s">
        <v>56</v>
      </c>
      <c r="H56" s="48">
        <f>3113-1056.14</f>
        <v>2056.8599999999997</v>
      </c>
      <c r="I56" s="11"/>
      <c r="J56" s="12"/>
      <c r="K56" s="11"/>
    </row>
    <row r="57" spans="1:11" s="11" customFormat="1" ht="15" hidden="1" x14ac:dyDescent="0.2">
      <c r="A57" s="49">
        <v>902</v>
      </c>
      <c r="B57" s="50">
        <v>7</v>
      </c>
      <c r="C57" s="50">
        <v>1</v>
      </c>
      <c r="D57" s="51" t="s">
        <v>12</v>
      </c>
      <c r="E57" s="49">
        <v>244</v>
      </c>
      <c r="F57" s="49">
        <v>226</v>
      </c>
      <c r="G57" s="52" t="s">
        <v>57</v>
      </c>
      <c r="H57" s="53">
        <v>0</v>
      </c>
      <c r="J57" s="12"/>
    </row>
    <row r="58" spans="1:11" s="7" customFormat="1" ht="31.5" x14ac:dyDescent="0.2">
      <c r="A58" s="44">
        <v>902</v>
      </c>
      <c r="B58" s="45">
        <v>7</v>
      </c>
      <c r="C58" s="45">
        <v>1</v>
      </c>
      <c r="D58" s="46" t="s">
        <v>12</v>
      </c>
      <c r="E58" s="44">
        <v>244</v>
      </c>
      <c r="F58" s="44">
        <v>226</v>
      </c>
      <c r="G58" s="47" t="s">
        <v>58</v>
      </c>
      <c r="H58" s="48">
        <f>2261+18838.24-1190.52-7.68</f>
        <v>19901.04</v>
      </c>
      <c r="I58" s="11"/>
      <c r="J58" s="12"/>
      <c r="K58" s="11"/>
    </row>
    <row r="59" spans="1:11" s="7" customFormat="1" ht="31.5" hidden="1" x14ac:dyDescent="0.25">
      <c r="A59" s="44">
        <v>902</v>
      </c>
      <c r="B59" s="45">
        <v>7</v>
      </c>
      <c r="C59" s="45">
        <v>1</v>
      </c>
      <c r="D59" s="46" t="s">
        <v>12</v>
      </c>
      <c r="E59" s="44">
        <v>244</v>
      </c>
      <c r="F59" s="44">
        <v>226</v>
      </c>
      <c r="G59" s="47" t="s">
        <v>59</v>
      </c>
      <c r="H59" s="62">
        <f>2569769-226773.42-18838.24-828635.74-186940.2-373880.4-934701</f>
        <v>0</v>
      </c>
      <c r="I59" s="11"/>
      <c r="J59" s="12"/>
      <c r="K59" s="11"/>
    </row>
    <row r="60" spans="1:11" s="11" customFormat="1" ht="15" hidden="1" x14ac:dyDescent="0.2">
      <c r="A60" s="49">
        <v>902</v>
      </c>
      <c r="B60" s="50">
        <v>7</v>
      </c>
      <c r="C60" s="50">
        <v>1</v>
      </c>
      <c r="D60" s="51" t="s">
        <v>12</v>
      </c>
      <c r="E60" s="49">
        <v>244</v>
      </c>
      <c r="F60" s="49">
        <v>226</v>
      </c>
      <c r="G60" s="52" t="s">
        <v>41</v>
      </c>
      <c r="H60" s="53">
        <v>0</v>
      </c>
      <c r="J60" s="12"/>
    </row>
    <row r="61" spans="1:11" s="11" customFormat="1" ht="30" hidden="1" x14ac:dyDescent="0.2">
      <c r="A61" s="49">
        <v>902</v>
      </c>
      <c r="B61" s="50">
        <v>7</v>
      </c>
      <c r="C61" s="50">
        <v>1</v>
      </c>
      <c r="D61" s="51" t="s">
        <v>12</v>
      </c>
      <c r="E61" s="49">
        <v>244</v>
      </c>
      <c r="F61" s="49">
        <v>226</v>
      </c>
      <c r="G61" s="52" t="s">
        <v>60</v>
      </c>
      <c r="H61" s="53">
        <v>0</v>
      </c>
      <c r="J61" s="12"/>
    </row>
    <row r="62" spans="1:11" s="11" customFormat="1" ht="15" hidden="1" x14ac:dyDescent="0.2">
      <c r="A62" s="49">
        <v>902</v>
      </c>
      <c r="B62" s="50">
        <v>7</v>
      </c>
      <c r="C62" s="50">
        <v>1</v>
      </c>
      <c r="D62" s="51" t="s">
        <v>12</v>
      </c>
      <c r="E62" s="49">
        <v>244</v>
      </c>
      <c r="F62" s="49">
        <v>226</v>
      </c>
      <c r="G62" s="52" t="s">
        <v>61</v>
      </c>
      <c r="H62" s="53">
        <v>0</v>
      </c>
      <c r="J62" s="12"/>
    </row>
    <row r="63" spans="1:11" s="11" customFormat="1" ht="30" hidden="1" x14ac:dyDescent="0.2">
      <c r="A63" s="49">
        <v>902</v>
      </c>
      <c r="B63" s="50">
        <v>7</v>
      </c>
      <c r="C63" s="50">
        <v>1</v>
      </c>
      <c r="D63" s="51" t="s">
        <v>12</v>
      </c>
      <c r="E63" s="49">
        <v>244</v>
      </c>
      <c r="F63" s="49">
        <v>226</v>
      </c>
      <c r="G63" s="52" t="s">
        <v>62</v>
      </c>
      <c r="H63" s="53">
        <v>0</v>
      </c>
      <c r="J63" s="12"/>
    </row>
    <row r="64" spans="1:11" s="11" customFormat="1" ht="30" hidden="1" x14ac:dyDescent="0.2">
      <c r="A64" s="49">
        <v>902</v>
      </c>
      <c r="B64" s="50">
        <v>7</v>
      </c>
      <c r="C64" s="50">
        <v>1</v>
      </c>
      <c r="D64" s="51" t="s">
        <v>12</v>
      </c>
      <c r="E64" s="49">
        <v>244</v>
      </c>
      <c r="F64" s="49">
        <v>226</v>
      </c>
      <c r="G64" s="52" t="s">
        <v>63</v>
      </c>
      <c r="H64" s="53">
        <v>0</v>
      </c>
      <c r="J64" s="12"/>
    </row>
    <row r="65" spans="1:11" s="11" customFormat="1" ht="15" hidden="1" x14ac:dyDescent="0.2">
      <c r="A65" s="49">
        <v>902</v>
      </c>
      <c r="B65" s="50">
        <v>7</v>
      </c>
      <c r="C65" s="50">
        <v>1</v>
      </c>
      <c r="D65" s="51" t="s">
        <v>12</v>
      </c>
      <c r="E65" s="49">
        <v>244</v>
      </c>
      <c r="F65" s="49">
        <v>226</v>
      </c>
      <c r="G65" s="52" t="s">
        <v>43</v>
      </c>
      <c r="H65" s="53">
        <v>0</v>
      </c>
      <c r="J65" s="12"/>
    </row>
    <row r="66" spans="1:11" s="7" customFormat="1" ht="15.75" hidden="1" x14ac:dyDescent="0.2">
      <c r="A66" s="44">
        <v>902</v>
      </c>
      <c r="B66" s="45">
        <v>7</v>
      </c>
      <c r="C66" s="45">
        <v>1</v>
      </c>
      <c r="D66" s="46" t="s">
        <v>12</v>
      </c>
      <c r="E66" s="44">
        <v>244</v>
      </c>
      <c r="F66" s="44">
        <v>226</v>
      </c>
      <c r="G66" s="47" t="s">
        <v>64</v>
      </c>
      <c r="H66" s="48">
        <f>41189-41189</f>
        <v>0</v>
      </c>
      <c r="I66" s="11"/>
      <c r="J66" s="12"/>
      <c r="K66" s="11"/>
    </row>
    <row r="67" spans="1:11" s="7" customFormat="1" ht="31.5" hidden="1" x14ac:dyDescent="0.2">
      <c r="A67" s="44">
        <v>902</v>
      </c>
      <c r="B67" s="45">
        <v>7</v>
      </c>
      <c r="C67" s="45">
        <v>1</v>
      </c>
      <c r="D67" s="46" t="s">
        <v>12</v>
      </c>
      <c r="E67" s="44">
        <v>244</v>
      </c>
      <c r="F67" s="44">
        <v>226</v>
      </c>
      <c r="G67" s="47" t="s">
        <v>65</v>
      </c>
      <c r="H67" s="48">
        <v>0</v>
      </c>
      <c r="I67" s="11"/>
      <c r="J67" s="12"/>
      <c r="K67" s="11"/>
    </row>
    <row r="68" spans="1:11" s="7" customFormat="1" ht="31.5" x14ac:dyDescent="0.2">
      <c r="A68" s="44">
        <v>902</v>
      </c>
      <c r="B68" s="45">
        <v>7</v>
      </c>
      <c r="C68" s="45">
        <v>1</v>
      </c>
      <c r="D68" s="46" t="s">
        <v>12</v>
      </c>
      <c r="E68" s="44">
        <v>244</v>
      </c>
      <c r="F68" s="44">
        <v>226</v>
      </c>
      <c r="G68" s="47" t="s">
        <v>66</v>
      </c>
      <c r="H68" s="48">
        <v>117.42</v>
      </c>
      <c r="I68" s="11"/>
      <c r="J68" s="12"/>
      <c r="K68" s="11"/>
    </row>
    <row r="69" spans="1:11" s="7" customFormat="1" ht="31.5" x14ac:dyDescent="0.2">
      <c r="A69" s="44">
        <v>902</v>
      </c>
      <c r="B69" s="45">
        <v>7</v>
      </c>
      <c r="C69" s="45">
        <v>1</v>
      </c>
      <c r="D69" s="46" t="s">
        <v>12</v>
      </c>
      <c r="E69" s="44">
        <v>244</v>
      </c>
      <c r="F69" s="44">
        <v>226</v>
      </c>
      <c r="G69" s="47" t="s">
        <v>67</v>
      </c>
      <c r="H69" s="48">
        <v>29700</v>
      </c>
      <c r="I69" s="11"/>
      <c r="J69" s="12"/>
      <c r="K69" s="11"/>
    </row>
    <row r="70" spans="1:11" s="7" customFormat="1" ht="31.5" x14ac:dyDescent="0.2">
      <c r="A70" s="44">
        <v>902</v>
      </c>
      <c r="B70" s="45">
        <v>7</v>
      </c>
      <c r="C70" s="45">
        <v>1</v>
      </c>
      <c r="D70" s="46" t="s">
        <v>12</v>
      </c>
      <c r="E70" s="44">
        <v>244</v>
      </c>
      <c r="F70" s="44">
        <v>226</v>
      </c>
      <c r="G70" s="47" t="s">
        <v>68</v>
      </c>
      <c r="H70" s="48">
        <v>95670</v>
      </c>
      <c r="I70" s="11"/>
      <c r="J70" s="12"/>
      <c r="K70" s="11"/>
    </row>
    <row r="71" spans="1:11" s="11" customFormat="1" ht="30" hidden="1" x14ac:dyDescent="0.2">
      <c r="A71" s="49">
        <v>902</v>
      </c>
      <c r="B71" s="50">
        <v>7</v>
      </c>
      <c r="C71" s="50">
        <v>1</v>
      </c>
      <c r="D71" s="51" t="s">
        <v>12</v>
      </c>
      <c r="E71" s="49">
        <v>244</v>
      </c>
      <c r="F71" s="49">
        <v>226</v>
      </c>
      <c r="G71" s="52" t="s">
        <v>69</v>
      </c>
      <c r="H71" s="53">
        <v>0</v>
      </c>
      <c r="J71" s="12"/>
    </row>
    <row r="72" spans="1:11" s="11" customFormat="1" ht="30" hidden="1" x14ac:dyDescent="0.2">
      <c r="A72" s="49">
        <v>902</v>
      </c>
      <c r="B72" s="50">
        <v>7</v>
      </c>
      <c r="C72" s="50">
        <v>1</v>
      </c>
      <c r="D72" s="51" t="s">
        <v>12</v>
      </c>
      <c r="E72" s="49">
        <v>244</v>
      </c>
      <c r="F72" s="49">
        <v>226</v>
      </c>
      <c r="G72" s="52" t="s">
        <v>70</v>
      </c>
      <c r="H72" s="53">
        <v>0</v>
      </c>
      <c r="J72" s="12"/>
    </row>
    <row r="73" spans="1:11" s="11" customFormat="1" ht="15" hidden="1" x14ac:dyDescent="0.2">
      <c r="A73" s="49">
        <v>902</v>
      </c>
      <c r="B73" s="50">
        <v>7</v>
      </c>
      <c r="C73" s="50">
        <v>1</v>
      </c>
      <c r="D73" s="51" t="s">
        <v>12</v>
      </c>
      <c r="E73" s="49">
        <v>244</v>
      </c>
      <c r="F73" s="49">
        <v>226</v>
      </c>
      <c r="G73" s="52" t="s">
        <v>71</v>
      </c>
      <c r="H73" s="53">
        <v>0</v>
      </c>
      <c r="J73" s="12"/>
    </row>
    <row r="74" spans="1:11" s="11" customFormat="1" ht="30" hidden="1" x14ac:dyDescent="0.2">
      <c r="A74" s="49">
        <v>902</v>
      </c>
      <c r="B74" s="50">
        <v>7</v>
      </c>
      <c r="C74" s="50">
        <v>1</v>
      </c>
      <c r="D74" s="51" t="s">
        <v>12</v>
      </c>
      <c r="E74" s="49">
        <v>244</v>
      </c>
      <c r="F74" s="49">
        <v>226</v>
      </c>
      <c r="G74" s="52" t="s">
        <v>72</v>
      </c>
      <c r="H74" s="53">
        <v>0</v>
      </c>
      <c r="J74" s="12"/>
    </row>
    <row r="75" spans="1:11" s="11" customFormat="1" ht="15" hidden="1" x14ac:dyDescent="0.2">
      <c r="A75" s="49">
        <v>902</v>
      </c>
      <c r="B75" s="50">
        <v>7</v>
      </c>
      <c r="C75" s="50">
        <v>1</v>
      </c>
      <c r="D75" s="51" t="s">
        <v>12</v>
      </c>
      <c r="E75" s="49">
        <v>244</v>
      </c>
      <c r="F75" s="49">
        <v>226</v>
      </c>
      <c r="G75" s="52"/>
      <c r="H75" s="53">
        <v>0</v>
      </c>
      <c r="J75" s="12"/>
    </row>
    <row r="76" spans="1:11" s="11" customFormat="1" ht="15" hidden="1" x14ac:dyDescent="0.2">
      <c r="A76" s="49">
        <v>902</v>
      </c>
      <c r="B76" s="50">
        <v>7</v>
      </c>
      <c r="C76" s="50">
        <v>1</v>
      </c>
      <c r="D76" s="51" t="s">
        <v>12</v>
      </c>
      <c r="E76" s="49">
        <v>244</v>
      </c>
      <c r="F76" s="49">
        <v>226</v>
      </c>
      <c r="G76" s="52"/>
      <c r="H76" s="53">
        <v>0</v>
      </c>
      <c r="J76" s="12"/>
    </row>
    <row r="77" spans="1:11" s="11" customFormat="1" ht="15" hidden="1" x14ac:dyDescent="0.2">
      <c r="A77" s="49">
        <v>902</v>
      </c>
      <c r="B77" s="50">
        <v>7</v>
      </c>
      <c r="C77" s="50">
        <v>1</v>
      </c>
      <c r="D77" s="51" t="s">
        <v>12</v>
      </c>
      <c r="E77" s="49">
        <v>244</v>
      </c>
      <c r="F77" s="49">
        <v>226</v>
      </c>
      <c r="G77" s="52"/>
      <c r="H77" s="53">
        <v>0</v>
      </c>
      <c r="J77" s="12"/>
    </row>
    <row r="78" spans="1:11" s="42" customFormat="1" ht="15" hidden="1" x14ac:dyDescent="0.2">
      <c r="A78" s="54">
        <v>902</v>
      </c>
      <c r="B78" s="55">
        <v>7</v>
      </c>
      <c r="C78" s="55">
        <v>1</v>
      </c>
      <c r="D78" s="56" t="s">
        <v>12</v>
      </c>
      <c r="E78" s="54">
        <v>244</v>
      </c>
      <c r="F78" s="54">
        <v>227</v>
      </c>
      <c r="G78" s="57" t="s">
        <v>73</v>
      </c>
      <c r="H78" s="63">
        <v>0</v>
      </c>
      <c r="J78" s="43"/>
    </row>
    <row r="79" spans="1:11" s="36" customFormat="1" ht="15.75" x14ac:dyDescent="0.2">
      <c r="A79" s="37">
        <v>902</v>
      </c>
      <c r="B79" s="38">
        <v>7</v>
      </c>
      <c r="C79" s="38">
        <v>1</v>
      </c>
      <c r="D79" s="39" t="s">
        <v>12</v>
      </c>
      <c r="E79" s="37">
        <v>244</v>
      </c>
      <c r="F79" s="37">
        <v>310</v>
      </c>
      <c r="G79" s="40" t="s">
        <v>74</v>
      </c>
      <c r="H79" s="41">
        <f>SUM(H80:H149)</f>
        <v>108802</v>
      </c>
      <c r="I79" s="42"/>
      <c r="J79" s="43"/>
      <c r="K79" s="42"/>
    </row>
    <row r="80" spans="1:11" s="11" customFormat="1" ht="15" hidden="1" x14ac:dyDescent="0.2">
      <c r="A80" s="49">
        <v>902</v>
      </c>
      <c r="B80" s="50">
        <v>7</v>
      </c>
      <c r="C80" s="50">
        <v>1</v>
      </c>
      <c r="D80" s="51" t="s">
        <v>12</v>
      </c>
      <c r="E80" s="49">
        <v>244</v>
      </c>
      <c r="F80" s="49">
        <v>310</v>
      </c>
      <c r="G80" s="52" t="s">
        <v>75</v>
      </c>
      <c r="H80" s="53">
        <v>0</v>
      </c>
      <c r="J80" s="12"/>
    </row>
    <row r="81" spans="1:10" s="11" customFormat="1" ht="15" hidden="1" x14ac:dyDescent="0.2">
      <c r="A81" s="49">
        <v>902</v>
      </c>
      <c r="B81" s="50">
        <v>7</v>
      </c>
      <c r="C81" s="50">
        <v>1</v>
      </c>
      <c r="D81" s="51" t="s">
        <v>12</v>
      </c>
      <c r="E81" s="49">
        <v>244</v>
      </c>
      <c r="F81" s="49">
        <v>310</v>
      </c>
      <c r="G81" s="52" t="s">
        <v>76</v>
      </c>
      <c r="H81" s="53">
        <v>0</v>
      </c>
      <c r="J81" s="12"/>
    </row>
    <row r="82" spans="1:10" s="11" customFormat="1" ht="15" hidden="1" x14ac:dyDescent="0.2">
      <c r="A82" s="49">
        <v>902</v>
      </c>
      <c r="B82" s="50">
        <v>7</v>
      </c>
      <c r="C82" s="50">
        <v>1</v>
      </c>
      <c r="D82" s="51" t="s">
        <v>12</v>
      </c>
      <c r="E82" s="49">
        <v>244</v>
      </c>
      <c r="F82" s="49">
        <v>310</v>
      </c>
      <c r="G82" s="52" t="s">
        <v>77</v>
      </c>
      <c r="H82" s="53">
        <v>0</v>
      </c>
      <c r="J82" s="12"/>
    </row>
    <row r="83" spans="1:10" s="11" customFormat="1" ht="15" hidden="1" x14ac:dyDescent="0.2">
      <c r="A83" s="49">
        <v>902</v>
      </c>
      <c r="B83" s="50">
        <v>7</v>
      </c>
      <c r="C83" s="50">
        <v>1</v>
      </c>
      <c r="D83" s="51" t="s">
        <v>12</v>
      </c>
      <c r="E83" s="49">
        <v>244</v>
      </c>
      <c r="F83" s="49">
        <v>310</v>
      </c>
      <c r="G83" s="52" t="s">
        <v>78</v>
      </c>
      <c r="H83" s="53">
        <v>0</v>
      </c>
      <c r="J83" s="12"/>
    </row>
    <row r="84" spans="1:10" s="11" customFormat="1" ht="15" hidden="1" x14ac:dyDescent="0.2">
      <c r="A84" s="49">
        <v>902</v>
      </c>
      <c r="B84" s="50">
        <v>7</v>
      </c>
      <c r="C84" s="50">
        <v>1</v>
      </c>
      <c r="D84" s="51" t="s">
        <v>12</v>
      </c>
      <c r="E84" s="49">
        <v>244</v>
      </c>
      <c r="F84" s="49">
        <v>310</v>
      </c>
      <c r="G84" s="52" t="s">
        <v>79</v>
      </c>
      <c r="H84" s="53">
        <v>0</v>
      </c>
      <c r="J84" s="12"/>
    </row>
    <row r="85" spans="1:10" s="11" customFormat="1" ht="15" hidden="1" x14ac:dyDescent="0.2">
      <c r="A85" s="49">
        <v>902</v>
      </c>
      <c r="B85" s="50">
        <v>7</v>
      </c>
      <c r="C85" s="50">
        <v>1</v>
      </c>
      <c r="D85" s="51" t="s">
        <v>12</v>
      </c>
      <c r="E85" s="49">
        <v>244</v>
      </c>
      <c r="F85" s="49">
        <v>310</v>
      </c>
      <c r="G85" s="52" t="s">
        <v>80</v>
      </c>
      <c r="H85" s="53">
        <v>0</v>
      </c>
      <c r="J85" s="12"/>
    </row>
    <row r="86" spans="1:10" s="11" customFormat="1" ht="15" x14ac:dyDescent="0.2">
      <c r="A86" s="49">
        <v>902</v>
      </c>
      <c r="B86" s="50">
        <v>7</v>
      </c>
      <c r="C86" s="50">
        <v>1</v>
      </c>
      <c r="D86" s="51" t="s">
        <v>12</v>
      </c>
      <c r="E86" s="49">
        <v>244</v>
      </c>
      <c r="F86" s="49">
        <v>310</v>
      </c>
      <c r="G86" s="52" t="s">
        <v>81</v>
      </c>
      <c r="H86" s="53">
        <v>19775</v>
      </c>
      <c r="J86" s="12"/>
    </row>
    <row r="87" spans="1:10" s="11" customFormat="1" ht="15" hidden="1" x14ac:dyDescent="0.2">
      <c r="A87" s="49">
        <v>902</v>
      </c>
      <c r="B87" s="50">
        <v>7</v>
      </c>
      <c r="C87" s="50">
        <v>1</v>
      </c>
      <c r="D87" s="51" t="s">
        <v>12</v>
      </c>
      <c r="E87" s="49">
        <v>244</v>
      </c>
      <c r="F87" s="49">
        <v>310</v>
      </c>
      <c r="G87" s="52" t="s">
        <v>82</v>
      </c>
      <c r="H87" s="53">
        <v>0</v>
      </c>
      <c r="J87" s="12"/>
    </row>
    <row r="88" spans="1:10" s="11" customFormat="1" ht="15" hidden="1" x14ac:dyDescent="0.2">
      <c r="A88" s="49">
        <v>902</v>
      </c>
      <c r="B88" s="50">
        <v>7</v>
      </c>
      <c r="C88" s="50">
        <v>1</v>
      </c>
      <c r="D88" s="51" t="s">
        <v>12</v>
      </c>
      <c r="E88" s="49">
        <v>244</v>
      </c>
      <c r="F88" s="49">
        <v>310</v>
      </c>
      <c r="G88" s="52" t="s">
        <v>83</v>
      </c>
      <c r="H88" s="53">
        <v>0</v>
      </c>
      <c r="J88" s="12"/>
    </row>
    <row r="89" spans="1:10" s="11" customFormat="1" ht="15" hidden="1" x14ac:dyDescent="0.2">
      <c r="A89" s="49">
        <v>902</v>
      </c>
      <c r="B89" s="50">
        <v>7</v>
      </c>
      <c r="C89" s="50">
        <v>1</v>
      </c>
      <c r="D89" s="51" t="s">
        <v>12</v>
      </c>
      <c r="E89" s="49">
        <v>244</v>
      </c>
      <c r="F89" s="49">
        <v>310</v>
      </c>
      <c r="G89" s="52" t="s">
        <v>84</v>
      </c>
      <c r="H89" s="53">
        <v>0</v>
      </c>
      <c r="J89" s="12"/>
    </row>
    <row r="90" spans="1:10" s="11" customFormat="1" ht="15" hidden="1" x14ac:dyDescent="0.2">
      <c r="A90" s="49">
        <v>902</v>
      </c>
      <c r="B90" s="50">
        <v>7</v>
      </c>
      <c r="C90" s="50">
        <v>1</v>
      </c>
      <c r="D90" s="51" t="s">
        <v>12</v>
      </c>
      <c r="E90" s="49">
        <v>244</v>
      </c>
      <c r="F90" s="49">
        <v>310</v>
      </c>
      <c r="G90" s="52" t="s">
        <v>85</v>
      </c>
      <c r="H90" s="53">
        <v>0</v>
      </c>
      <c r="J90" s="12"/>
    </row>
    <row r="91" spans="1:10" s="11" customFormat="1" ht="15" hidden="1" x14ac:dyDescent="0.2">
      <c r="A91" s="49">
        <v>902</v>
      </c>
      <c r="B91" s="50">
        <v>7</v>
      </c>
      <c r="C91" s="50">
        <v>1</v>
      </c>
      <c r="D91" s="51" t="s">
        <v>12</v>
      </c>
      <c r="E91" s="49">
        <v>244</v>
      </c>
      <c r="F91" s="49">
        <v>310</v>
      </c>
      <c r="G91" s="52" t="s">
        <v>86</v>
      </c>
      <c r="H91" s="53">
        <v>0</v>
      </c>
      <c r="J91" s="12"/>
    </row>
    <row r="92" spans="1:10" s="11" customFormat="1" ht="15" hidden="1" x14ac:dyDescent="0.2">
      <c r="A92" s="49">
        <v>902</v>
      </c>
      <c r="B92" s="50">
        <v>7</v>
      </c>
      <c r="C92" s="50">
        <v>1</v>
      </c>
      <c r="D92" s="51" t="s">
        <v>12</v>
      </c>
      <c r="E92" s="49">
        <v>244</v>
      </c>
      <c r="F92" s="49">
        <v>310</v>
      </c>
      <c r="G92" s="52" t="s">
        <v>87</v>
      </c>
      <c r="H92" s="53">
        <v>0</v>
      </c>
      <c r="J92" s="12"/>
    </row>
    <row r="93" spans="1:10" s="11" customFormat="1" ht="15" hidden="1" x14ac:dyDescent="0.2">
      <c r="A93" s="49">
        <v>902</v>
      </c>
      <c r="B93" s="50">
        <v>7</v>
      </c>
      <c r="C93" s="50">
        <v>1</v>
      </c>
      <c r="D93" s="51" t="s">
        <v>12</v>
      </c>
      <c r="E93" s="49">
        <v>244</v>
      </c>
      <c r="F93" s="49">
        <v>310</v>
      </c>
      <c r="G93" s="52" t="s">
        <v>88</v>
      </c>
      <c r="H93" s="53">
        <v>0</v>
      </c>
      <c r="J93" s="12"/>
    </row>
    <row r="94" spans="1:10" s="11" customFormat="1" ht="15" hidden="1" x14ac:dyDescent="0.2">
      <c r="A94" s="49">
        <v>902</v>
      </c>
      <c r="B94" s="50">
        <v>7</v>
      </c>
      <c r="C94" s="50">
        <v>1</v>
      </c>
      <c r="D94" s="51" t="s">
        <v>12</v>
      </c>
      <c r="E94" s="49">
        <v>244</v>
      </c>
      <c r="F94" s="49">
        <v>310</v>
      </c>
      <c r="G94" s="52" t="s">
        <v>89</v>
      </c>
      <c r="H94" s="53">
        <v>0</v>
      </c>
      <c r="J94" s="12"/>
    </row>
    <row r="95" spans="1:10" s="11" customFormat="1" ht="15" hidden="1" x14ac:dyDescent="0.2">
      <c r="A95" s="49">
        <v>902</v>
      </c>
      <c r="B95" s="50">
        <v>7</v>
      </c>
      <c r="C95" s="50">
        <v>1</v>
      </c>
      <c r="D95" s="51" t="s">
        <v>12</v>
      </c>
      <c r="E95" s="49">
        <v>244</v>
      </c>
      <c r="F95" s="49">
        <v>310</v>
      </c>
      <c r="G95" s="52" t="s">
        <v>90</v>
      </c>
      <c r="H95" s="53">
        <v>0</v>
      </c>
      <c r="J95" s="12"/>
    </row>
    <row r="96" spans="1:10" s="11" customFormat="1" ht="15" hidden="1" x14ac:dyDescent="0.2">
      <c r="A96" s="49">
        <v>902</v>
      </c>
      <c r="B96" s="50">
        <v>7</v>
      </c>
      <c r="C96" s="50">
        <v>1</v>
      </c>
      <c r="D96" s="51" t="s">
        <v>12</v>
      </c>
      <c r="E96" s="49">
        <v>244</v>
      </c>
      <c r="F96" s="49">
        <v>310</v>
      </c>
      <c r="G96" s="52" t="s">
        <v>91</v>
      </c>
      <c r="H96" s="53">
        <v>0</v>
      </c>
      <c r="J96" s="12"/>
    </row>
    <row r="97" spans="1:10" s="11" customFormat="1" ht="15" hidden="1" x14ac:dyDescent="0.2">
      <c r="A97" s="49">
        <v>902</v>
      </c>
      <c r="B97" s="50">
        <v>7</v>
      </c>
      <c r="C97" s="50">
        <v>1</v>
      </c>
      <c r="D97" s="51" t="s">
        <v>12</v>
      </c>
      <c r="E97" s="49">
        <v>244</v>
      </c>
      <c r="F97" s="49">
        <v>310</v>
      </c>
      <c r="G97" s="52" t="s">
        <v>92</v>
      </c>
      <c r="H97" s="53">
        <v>0</v>
      </c>
      <c r="J97" s="12"/>
    </row>
    <row r="98" spans="1:10" s="11" customFormat="1" ht="15" hidden="1" x14ac:dyDescent="0.2">
      <c r="A98" s="49">
        <v>902</v>
      </c>
      <c r="B98" s="50">
        <v>7</v>
      </c>
      <c r="C98" s="50">
        <v>1</v>
      </c>
      <c r="D98" s="51" t="s">
        <v>12</v>
      </c>
      <c r="E98" s="49">
        <v>244</v>
      </c>
      <c r="F98" s="49">
        <v>310</v>
      </c>
      <c r="G98" s="52" t="s">
        <v>93</v>
      </c>
      <c r="H98" s="53">
        <v>0</v>
      </c>
      <c r="J98" s="12"/>
    </row>
    <row r="99" spans="1:10" s="11" customFormat="1" ht="15" hidden="1" x14ac:dyDescent="0.2">
      <c r="A99" s="49">
        <v>902</v>
      </c>
      <c r="B99" s="50">
        <v>7</v>
      </c>
      <c r="C99" s="50">
        <v>1</v>
      </c>
      <c r="D99" s="51" t="s">
        <v>12</v>
      </c>
      <c r="E99" s="49">
        <v>244</v>
      </c>
      <c r="F99" s="49">
        <v>310</v>
      </c>
      <c r="G99" s="52" t="s">
        <v>94</v>
      </c>
      <c r="H99" s="53">
        <v>0</v>
      </c>
      <c r="J99" s="12"/>
    </row>
    <row r="100" spans="1:10" s="11" customFormat="1" ht="15" hidden="1" x14ac:dyDescent="0.2">
      <c r="A100" s="49">
        <v>902</v>
      </c>
      <c r="B100" s="50">
        <v>7</v>
      </c>
      <c r="C100" s="50">
        <v>1</v>
      </c>
      <c r="D100" s="51" t="s">
        <v>12</v>
      </c>
      <c r="E100" s="49">
        <v>244</v>
      </c>
      <c r="F100" s="49">
        <v>310</v>
      </c>
      <c r="G100" s="52" t="s">
        <v>95</v>
      </c>
      <c r="H100" s="53">
        <v>0</v>
      </c>
      <c r="J100" s="12"/>
    </row>
    <row r="101" spans="1:10" s="11" customFormat="1" ht="15" hidden="1" x14ac:dyDescent="0.2">
      <c r="A101" s="49">
        <v>902</v>
      </c>
      <c r="B101" s="50">
        <v>7</v>
      </c>
      <c r="C101" s="50">
        <v>1</v>
      </c>
      <c r="D101" s="51" t="s">
        <v>12</v>
      </c>
      <c r="E101" s="49">
        <v>244</v>
      </c>
      <c r="F101" s="49">
        <v>310</v>
      </c>
      <c r="G101" s="52" t="s">
        <v>96</v>
      </c>
      <c r="H101" s="53">
        <v>0</v>
      </c>
      <c r="J101" s="12"/>
    </row>
    <row r="102" spans="1:10" s="11" customFormat="1" ht="15" hidden="1" x14ac:dyDescent="0.2">
      <c r="A102" s="49">
        <v>902</v>
      </c>
      <c r="B102" s="50">
        <v>7</v>
      </c>
      <c r="C102" s="50">
        <v>1</v>
      </c>
      <c r="D102" s="51" t="s">
        <v>12</v>
      </c>
      <c r="E102" s="49">
        <v>244</v>
      </c>
      <c r="F102" s="49">
        <v>310</v>
      </c>
      <c r="G102" s="52" t="s">
        <v>97</v>
      </c>
      <c r="H102" s="53">
        <v>0</v>
      </c>
      <c r="J102" s="12"/>
    </row>
    <row r="103" spans="1:10" s="11" customFormat="1" ht="15" hidden="1" x14ac:dyDescent="0.2">
      <c r="A103" s="49">
        <v>902</v>
      </c>
      <c r="B103" s="50">
        <v>7</v>
      </c>
      <c r="C103" s="50">
        <v>1</v>
      </c>
      <c r="D103" s="51" t="s">
        <v>12</v>
      </c>
      <c r="E103" s="49">
        <v>244</v>
      </c>
      <c r="F103" s="49">
        <v>310</v>
      </c>
      <c r="G103" s="52" t="s">
        <v>98</v>
      </c>
      <c r="H103" s="53">
        <v>0</v>
      </c>
      <c r="J103" s="12"/>
    </row>
    <row r="104" spans="1:10" s="11" customFormat="1" ht="30" hidden="1" x14ac:dyDescent="0.2">
      <c r="A104" s="49">
        <v>902</v>
      </c>
      <c r="B104" s="50">
        <v>7</v>
      </c>
      <c r="C104" s="50">
        <v>1</v>
      </c>
      <c r="D104" s="51" t="s">
        <v>12</v>
      </c>
      <c r="E104" s="49">
        <v>244</v>
      </c>
      <c r="F104" s="49">
        <v>310</v>
      </c>
      <c r="G104" s="52" t="s">
        <v>99</v>
      </c>
      <c r="H104" s="53">
        <v>0</v>
      </c>
      <c r="J104" s="12"/>
    </row>
    <row r="105" spans="1:10" s="11" customFormat="1" ht="15" hidden="1" x14ac:dyDescent="0.2">
      <c r="A105" s="49">
        <v>902</v>
      </c>
      <c r="B105" s="50">
        <v>7</v>
      </c>
      <c r="C105" s="50">
        <v>1</v>
      </c>
      <c r="D105" s="51" t="s">
        <v>12</v>
      </c>
      <c r="E105" s="49">
        <v>244</v>
      </c>
      <c r="F105" s="49">
        <v>310</v>
      </c>
      <c r="G105" s="52" t="s">
        <v>100</v>
      </c>
      <c r="H105" s="53">
        <v>0</v>
      </c>
      <c r="J105" s="12"/>
    </row>
    <row r="106" spans="1:10" s="11" customFormat="1" ht="30" hidden="1" x14ac:dyDescent="0.2">
      <c r="A106" s="49">
        <v>902</v>
      </c>
      <c r="B106" s="50">
        <v>7</v>
      </c>
      <c r="C106" s="50">
        <v>1</v>
      </c>
      <c r="D106" s="51" t="s">
        <v>12</v>
      </c>
      <c r="E106" s="49">
        <v>244</v>
      </c>
      <c r="F106" s="49">
        <v>310</v>
      </c>
      <c r="G106" s="52" t="s">
        <v>101</v>
      </c>
      <c r="H106" s="53">
        <v>0</v>
      </c>
      <c r="J106" s="12"/>
    </row>
    <row r="107" spans="1:10" s="11" customFormat="1" ht="45" hidden="1" x14ac:dyDescent="0.2">
      <c r="A107" s="49">
        <v>902</v>
      </c>
      <c r="B107" s="50">
        <v>7</v>
      </c>
      <c r="C107" s="50">
        <v>1</v>
      </c>
      <c r="D107" s="51" t="s">
        <v>12</v>
      </c>
      <c r="E107" s="49">
        <v>244</v>
      </c>
      <c r="F107" s="49">
        <v>310</v>
      </c>
      <c r="G107" s="52" t="s">
        <v>102</v>
      </c>
      <c r="H107" s="53">
        <v>0</v>
      </c>
      <c r="J107" s="12"/>
    </row>
    <row r="108" spans="1:10" s="11" customFormat="1" ht="30" hidden="1" x14ac:dyDescent="0.2">
      <c r="A108" s="49">
        <v>902</v>
      </c>
      <c r="B108" s="50">
        <v>7</v>
      </c>
      <c r="C108" s="50">
        <v>1</v>
      </c>
      <c r="D108" s="51" t="s">
        <v>12</v>
      </c>
      <c r="E108" s="49">
        <v>244</v>
      </c>
      <c r="F108" s="49">
        <v>310</v>
      </c>
      <c r="G108" s="52" t="s">
        <v>103</v>
      </c>
      <c r="H108" s="53">
        <v>0</v>
      </c>
      <c r="J108" s="12"/>
    </row>
    <row r="109" spans="1:10" s="11" customFormat="1" ht="15" hidden="1" x14ac:dyDescent="0.2">
      <c r="A109" s="49">
        <v>902</v>
      </c>
      <c r="B109" s="50">
        <v>7</v>
      </c>
      <c r="C109" s="50">
        <v>1</v>
      </c>
      <c r="D109" s="51" t="s">
        <v>12</v>
      </c>
      <c r="E109" s="49">
        <v>244</v>
      </c>
      <c r="F109" s="49">
        <v>310</v>
      </c>
      <c r="G109" s="52" t="s">
        <v>104</v>
      </c>
      <c r="H109" s="53">
        <v>0</v>
      </c>
      <c r="J109" s="12"/>
    </row>
    <row r="110" spans="1:10" s="11" customFormat="1" ht="15" hidden="1" x14ac:dyDescent="0.2">
      <c r="A110" s="49">
        <v>902</v>
      </c>
      <c r="B110" s="50">
        <v>7</v>
      </c>
      <c r="C110" s="50">
        <v>1</v>
      </c>
      <c r="D110" s="51" t="s">
        <v>12</v>
      </c>
      <c r="E110" s="49">
        <v>244</v>
      </c>
      <c r="F110" s="49">
        <v>310</v>
      </c>
      <c r="G110" s="52" t="s">
        <v>105</v>
      </c>
      <c r="H110" s="53">
        <v>0</v>
      </c>
      <c r="J110" s="12"/>
    </row>
    <row r="111" spans="1:10" s="11" customFormat="1" ht="15" hidden="1" x14ac:dyDescent="0.2">
      <c r="A111" s="49">
        <v>902</v>
      </c>
      <c r="B111" s="50">
        <v>7</v>
      </c>
      <c r="C111" s="50">
        <v>1</v>
      </c>
      <c r="D111" s="51" t="s">
        <v>12</v>
      </c>
      <c r="E111" s="49">
        <v>244</v>
      </c>
      <c r="F111" s="49">
        <v>310</v>
      </c>
      <c r="G111" s="52" t="s">
        <v>106</v>
      </c>
      <c r="H111" s="53">
        <v>0</v>
      </c>
      <c r="J111" s="12"/>
    </row>
    <row r="112" spans="1:10" s="11" customFormat="1" ht="15" hidden="1" x14ac:dyDescent="0.2">
      <c r="A112" s="49">
        <v>902</v>
      </c>
      <c r="B112" s="50">
        <v>7</v>
      </c>
      <c r="C112" s="50">
        <v>1</v>
      </c>
      <c r="D112" s="51" t="s">
        <v>12</v>
      </c>
      <c r="E112" s="49">
        <v>244</v>
      </c>
      <c r="F112" s="49">
        <v>310</v>
      </c>
      <c r="G112" s="52" t="s">
        <v>107</v>
      </c>
      <c r="H112" s="53">
        <v>0</v>
      </c>
      <c r="J112" s="12"/>
    </row>
    <row r="113" spans="1:11" s="11" customFormat="1" ht="15" hidden="1" x14ac:dyDescent="0.2">
      <c r="A113" s="49">
        <v>902</v>
      </c>
      <c r="B113" s="50">
        <v>7</v>
      </c>
      <c r="C113" s="50">
        <v>1</v>
      </c>
      <c r="D113" s="51" t="s">
        <v>12</v>
      </c>
      <c r="E113" s="49">
        <v>244</v>
      </c>
      <c r="F113" s="49">
        <v>310</v>
      </c>
      <c r="G113" s="52" t="s">
        <v>108</v>
      </c>
      <c r="H113" s="53">
        <v>0</v>
      </c>
      <c r="J113" s="12"/>
    </row>
    <row r="114" spans="1:11" s="11" customFormat="1" ht="15" hidden="1" x14ac:dyDescent="0.2">
      <c r="A114" s="49">
        <v>902</v>
      </c>
      <c r="B114" s="50">
        <v>7</v>
      </c>
      <c r="C114" s="50">
        <v>1</v>
      </c>
      <c r="D114" s="51" t="s">
        <v>12</v>
      </c>
      <c r="E114" s="49">
        <v>244</v>
      </c>
      <c r="F114" s="49">
        <v>310</v>
      </c>
      <c r="G114" s="52" t="s">
        <v>109</v>
      </c>
      <c r="H114" s="53">
        <v>0</v>
      </c>
      <c r="J114" s="12"/>
    </row>
    <row r="115" spans="1:11" s="11" customFormat="1" ht="15" hidden="1" x14ac:dyDescent="0.2">
      <c r="A115" s="49">
        <v>902</v>
      </c>
      <c r="B115" s="50">
        <v>7</v>
      </c>
      <c r="C115" s="50">
        <v>1</v>
      </c>
      <c r="D115" s="51" t="s">
        <v>12</v>
      </c>
      <c r="E115" s="49">
        <v>244</v>
      </c>
      <c r="F115" s="49">
        <v>310</v>
      </c>
      <c r="G115" s="52" t="s">
        <v>110</v>
      </c>
      <c r="H115" s="53">
        <v>0</v>
      </c>
      <c r="J115" s="12"/>
    </row>
    <row r="116" spans="1:11" s="11" customFormat="1" ht="15" hidden="1" x14ac:dyDescent="0.2">
      <c r="A116" s="49">
        <v>902</v>
      </c>
      <c r="B116" s="50">
        <v>7</v>
      </c>
      <c r="C116" s="50">
        <v>1</v>
      </c>
      <c r="D116" s="51" t="s">
        <v>12</v>
      </c>
      <c r="E116" s="49">
        <v>244</v>
      </c>
      <c r="F116" s="49">
        <v>310</v>
      </c>
      <c r="G116" s="52" t="s">
        <v>111</v>
      </c>
      <c r="H116" s="53">
        <v>0</v>
      </c>
      <c r="J116" s="12"/>
    </row>
    <row r="117" spans="1:11" s="11" customFormat="1" ht="15.75" x14ac:dyDescent="0.2">
      <c r="A117" s="49">
        <v>902</v>
      </c>
      <c r="B117" s="50">
        <v>7</v>
      </c>
      <c r="C117" s="50">
        <v>1</v>
      </c>
      <c r="D117" s="51" t="s">
        <v>12</v>
      </c>
      <c r="E117" s="49">
        <v>244</v>
      </c>
      <c r="F117" s="49">
        <v>310</v>
      </c>
      <c r="G117" s="52" t="s">
        <v>112</v>
      </c>
      <c r="H117" s="48">
        <v>20380</v>
      </c>
      <c r="J117" s="12"/>
    </row>
    <row r="118" spans="1:11" s="11" customFormat="1" ht="15" hidden="1" x14ac:dyDescent="0.2">
      <c r="A118" s="49">
        <v>902</v>
      </c>
      <c r="B118" s="50">
        <v>7</v>
      </c>
      <c r="C118" s="50">
        <v>1</v>
      </c>
      <c r="D118" s="51" t="s">
        <v>12</v>
      </c>
      <c r="E118" s="49">
        <v>244</v>
      </c>
      <c r="F118" s="49">
        <v>310</v>
      </c>
      <c r="G118" s="52" t="s">
        <v>113</v>
      </c>
      <c r="H118" s="53">
        <v>0</v>
      </c>
      <c r="J118" s="12"/>
    </row>
    <row r="119" spans="1:11" s="11" customFormat="1" ht="15" hidden="1" x14ac:dyDescent="0.2">
      <c r="A119" s="49">
        <v>902</v>
      </c>
      <c r="B119" s="50">
        <v>7</v>
      </c>
      <c r="C119" s="50">
        <v>1</v>
      </c>
      <c r="D119" s="51" t="s">
        <v>12</v>
      </c>
      <c r="E119" s="49">
        <v>244</v>
      </c>
      <c r="F119" s="49">
        <v>310</v>
      </c>
      <c r="G119" s="52" t="s">
        <v>114</v>
      </c>
      <c r="H119" s="53">
        <v>0</v>
      </c>
      <c r="J119" s="12"/>
    </row>
    <row r="120" spans="1:11" s="11" customFormat="1" ht="15" hidden="1" x14ac:dyDescent="0.2">
      <c r="A120" s="49">
        <v>902</v>
      </c>
      <c r="B120" s="50">
        <v>7</v>
      </c>
      <c r="C120" s="50">
        <v>1</v>
      </c>
      <c r="D120" s="51" t="s">
        <v>12</v>
      </c>
      <c r="E120" s="49">
        <v>244</v>
      </c>
      <c r="F120" s="49">
        <v>310</v>
      </c>
      <c r="G120" s="52" t="s">
        <v>115</v>
      </c>
      <c r="H120" s="53">
        <v>0</v>
      </c>
      <c r="J120" s="12"/>
    </row>
    <row r="121" spans="1:11" s="11" customFormat="1" ht="15" hidden="1" x14ac:dyDescent="0.2">
      <c r="A121" s="49">
        <v>902</v>
      </c>
      <c r="B121" s="50">
        <v>7</v>
      </c>
      <c r="C121" s="50">
        <v>1</v>
      </c>
      <c r="D121" s="51" t="s">
        <v>12</v>
      </c>
      <c r="E121" s="49">
        <v>244</v>
      </c>
      <c r="F121" s="49">
        <v>310</v>
      </c>
      <c r="G121" s="52" t="s">
        <v>116</v>
      </c>
      <c r="H121" s="53">
        <v>0</v>
      </c>
      <c r="J121" s="12"/>
    </row>
    <row r="122" spans="1:11" s="7" customFormat="1" ht="15.75" x14ac:dyDescent="0.2">
      <c r="A122" s="44">
        <v>902</v>
      </c>
      <c r="B122" s="45">
        <v>7</v>
      </c>
      <c r="C122" s="45">
        <v>1</v>
      </c>
      <c r="D122" s="46" t="s">
        <v>12</v>
      </c>
      <c r="E122" s="44">
        <v>244</v>
      </c>
      <c r="F122" s="44">
        <v>310</v>
      </c>
      <c r="G122" s="47" t="s">
        <v>117</v>
      </c>
      <c r="H122" s="48">
        <f>14741-944</f>
        <v>13797</v>
      </c>
      <c r="I122" s="11"/>
      <c r="J122" s="12"/>
      <c r="K122" s="11"/>
    </row>
    <row r="123" spans="1:11" s="11" customFormat="1" ht="15" hidden="1" x14ac:dyDescent="0.2">
      <c r="A123" s="49">
        <v>902</v>
      </c>
      <c r="B123" s="50">
        <v>7</v>
      </c>
      <c r="C123" s="50">
        <v>1</v>
      </c>
      <c r="D123" s="51" t="s">
        <v>12</v>
      </c>
      <c r="E123" s="49">
        <v>244</v>
      </c>
      <c r="F123" s="49">
        <v>310</v>
      </c>
      <c r="G123" s="52" t="s">
        <v>118</v>
      </c>
      <c r="H123" s="53">
        <v>0</v>
      </c>
      <c r="J123" s="12"/>
    </row>
    <row r="124" spans="1:11" s="11" customFormat="1" ht="15" hidden="1" x14ac:dyDescent="0.2">
      <c r="A124" s="49">
        <v>902</v>
      </c>
      <c r="B124" s="50">
        <v>7</v>
      </c>
      <c r="C124" s="50">
        <v>1</v>
      </c>
      <c r="D124" s="51" t="s">
        <v>12</v>
      </c>
      <c r="E124" s="49">
        <v>244</v>
      </c>
      <c r="F124" s="49">
        <v>310</v>
      </c>
      <c r="G124" s="52" t="s">
        <v>119</v>
      </c>
      <c r="H124" s="53">
        <v>0</v>
      </c>
      <c r="J124" s="12"/>
    </row>
    <row r="125" spans="1:11" s="11" customFormat="1" ht="15" hidden="1" x14ac:dyDescent="0.2">
      <c r="A125" s="49">
        <v>902</v>
      </c>
      <c r="B125" s="50">
        <v>7</v>
      </c>
      <c r="C125" s="50">
        <v>1</v>
      </c>
      <c r="D125" s="51" t="s">
        <v>12</v>
      </c>
      <c r="E125" s="49">
        <v>244</v>
      </c>
      <c r="F125" s="49">
        <v>310</v>
      </c>
      <c r="G125" s="52" t="s">
        <v>120</v>
      </c>
      <c r="H125" s="53">
        <v>0</v>
      </c>
      <c r="J125" s="12"/>
    </row>
    <row r="126" spans="1:11" s="11" customFormat="1" ht="15" hidden="1" x14ac:dyDescent="0.2">
      <c r="A126" s="49">
        <v>902</v>
      </c>
      <c r="B126" s="50">
        <v>7</v>
      </c>
      <c r="C126" s="50">
        <v>1</v>
      </c>
      <c r="D126" s="51" t="s">
        <v>12</v>
      </c>
      <c r="E126" s="49">
        <v>244</v>
      </c>
      <c r="F126" s="49">
        <v>310</v>
      </c>
      <c r="G126" s="52" t="s">
        <v>121</v>
      </c>
      <c r="H126" s="53">
        <v>0</v>
      </c>
      <c r="J126" s="12"/>
    </row>
    <row r="127" spans="1:11" s="11" customFormat="1" ht="15" hidden="1" x14ac:dyDescent="0.2">
      <c r="A127" s="49">
        <v>902</v>
      </c>
      <c r="B127" s="50">
        <v>7</v>
      </c>
      <c r="C127" s="50">
        <v>1</v>
      </c>
      <c r="D127" s="51" t="s">
        <v>12</v>
      </c>
      <c r="E127" s="49">
        <v>244</v>
      </c>
      <c r="F127" s="49">
        <v>310</v>
      </c>
      <c r="G127" s="52" t="s">
        <v>122</v>
      </c>
      <c r="H127" s="53">
        <v>0</v>
      </c>
      <c r="J127" s="12"/>
    </row>
    <row r="128" spans="1:11" s="11" customFormat="1" ht="75" hidden="1" x14ac:dyDescent="0.2">
      <c r="A128" s="49">
        <v>902</v>
      </c>
      <c r="B128" s="50">
        <v>7</v>
      </c>
      <c r="C128" s="50">
        <v>1</v>
      </c>
      <c r="D128" s="51" t="s">
        <v>12</v>
      </c>
      <c r="E128" s="49">
        <v>244</v>
      </c>
      <c r="F128" s="49">
        <v>310</v>
      </c>
      <c r="G128" s="52" t="s">
        <v>123</v>
      </c>
      <c r="H128" s="53">
        <v>0</v>
      </c>
      <c r="J128" s="12"/>
    </row>
    <row r="129" spans="1:11" s="11" customFormat="1" ht="30" hidden="1" x14ac:dyDescent="0.2">
      <c r="A129" s="49">
        <v>902</v>
      </c>
      <c r="B129" s="50">
        <v>7</v>
      </c>
      <c r="C129" s="50">
        <v>1</v>
      </c>
      <c r="D129" s="51" t="s">
        <v>12</v>
      </c>
      <c r="E129" s="49">
        <v>244</v>
      </c>
      <c r="F129" s="49">
        <v>310</v>
      </c>
      <c r="G129" s="52" t="s">
        <v>124</v>
      </c>
      <c r="H129" s="53">
        <v>0</v>
      </c>
      <c r="J129" s="12"/>
    </row>
    <row r="130" spans="1:11" s="11" customFormat="1" ht="30" hidden="1" x14ac:dyDescent="0.2">
      <c r="A130" s="49">
        <v>902</v>
      </c>
      <c r="B130" s="50">
        <v>7</v>
      </c>
      <c r="C130" s="50">
        <v>1</v>
      </c>
      <c r="D130" s="51" t="s">
        <v>12</v>
      </c>
      <c r="E130" s="49">
        <v>244</v>
      </c>
      <c r="F130" s="49">
        <v>310</v>
      </c>
      <c r="G130" s="52" t="s">
        <v>125</v>
      </c>
      <c r="H130" s="53">
        <v>0</v>
      </c>
      <c r="J130" s="12"/>
    </row>
    <row r="131" spans="1:11" s="11" customFormat="1" ht="30" hidden="1" x14ac:dyDescent="0.2">
      <c r="A131" s="49">
        <v>902</v>
      </c>
      <c r="B131" s="50">
        <v>7</v>
      </c>
      <c r="C131" s="50">
        <v>1</v>
      </c>
      <c r="D131" s="51" t="s">
        <v>12</v>
      </c>
      <c r="E131" s="49">
        <v>244</v>
      </c>
      <c r="F131" s="49">
        <v>310</v>
      </c>
      <c r="G131" s="52" t="s">
        <v>126</v>
      </c>
      <c r="H131" s="53">
        <v>0</v>
      </c>
      <c r="J131" s="12"/>
    </row>
    <row r="132" spans="1:11" s="7" customFormat="1" ht="31.5" x14ac:dyDescent="0.2">
      <c r="A132" s="44">
        <v>902</v>
      </c>
      <c r="B132" s="45">
        <v>7</v>
      </c>
      <c r="C132" s="45">
        <v>1</v>
      </c>
      <c r="D132" s="46" t="s">
        <v>12</v>
      </c>
      <c r="E132" s="44">
        <v>244</v>
      </c>
      <c r="F132" s="44">
        <v>310</v>
      </c>
      <c r="G132" s="47" t="s">
        <v>127</v>
      </c>
      <c r="H132" s="48">
        <v>54850</v>
      </c>
      <c r="I132" s="11"/>
      <c r="J132" s="12"/>
      <c r="K132" s="11"/>
    </row>
    <row r="133" spans="1:11" s="11" customFormat="1" ht="30" hidden="1" x14ac:dyDescent="0.2">
      <c r="A133" s="49">
        <v>902</v>
      </c>
      <c r="B133" s="50">
        <v>7</v>
      </c>
      <c r="C133" s="50">
        <v>1</v>
      </c>
      <c r="D133" s="51" t="s">
        <v>12</v>
      </c>
      <c r="E133" s="49">
        <v>244</v>
      </c>
      <c r="F133" s="49">
        <v>310</v>
      </c>
      <c r="G133" s="52" t="s">
        <v>128</v>
      </c>
      <c r="H133" s="53">
        <v>0</v>
      </c>
      <c r="J133" s="12"/>
    </row>
    <row r="134" spans="1:11" s="11" customFormat="1" ht="15" hidden="1" x14ac:dyDescent="0.2">
      <c r="A134" s="49">
        <v>902</v>
      </c>
      <c r="B134" s="50">
        <v>7</v>
      </c>
      <c r="C134" s="50">
        <v>1</v>
      </c>
      <c r="D134" s="51" t="s">
        <v>12</v>
      </c>
      <c r="E134" s="49">
        <v>244</v>
      </c>
      <c r="F134" s="49">
        <v>310</v>
      </c>
      <c r="G134" s="52" t="s">
        <v>129</v>
      </c>
      <c r="H134" s="53">
        <v>0</v>
      </c>
      <c r="J134" s="12"/>
    </row>
    <row r="135" spans="1:11" s="11" customFormat="1" ht="15" hidden="1" x14ac:dyDescent="0.2">
      <c r="A135" s="49">
        <v>902</v>
      </c>
      <c r="B135" s="50">
        <v>7</v>
      </c>
      <c r="C135" s="50">
        <v>1</v>
      </c>
      <c r="D135" s="51" t="s">
        <v>12</v>
      </c>
      <c r="E135" s="49">
        <v>244</v>
      </c>
      <c r="F135" s="49">
        <v>310</v>
      </c>
      <c r="G135" s="52" t="s">
        <v>130</v>
      </c>
      <c r="H135" s="53">
        <v>0</v>
      </c>
      <c r="J135" s="12"/>
    </row>
    <row r="136" spans="1:11" s="11" customFormat="1" ht="15" hidden="1" x14ac:dyDescent="0.2">
      <c r="A136" s="49">
        <v>902</v>
      </c>
      <c r="B136" s="50">
        <v>7</v>
      </c>
      <c r="C136" s="50">
        <v>1</v>
      </c>
      <c r="D136" s="51" t="s">
        <v>12</v>
      </c>
      <c r="E136" s="49">
        <v>244</v>
      </c>
      <c r="F136" s="49">
        <v>310</v>
      </c>
      <c r="G136" s="52" t="s">
        <v>131</v>
      </c>
      <c r="H136" s="53">
        <v>0</v>
      </c>
      <c r="J136" s="12"/>
    </row>
    <row r="137" spans="1:11" s="11" customFormat="1" ht="15" hidden="1" x14ac:dyDescent="0.2">
      <c r="A137" s="49">
        <v>902</v>
      </c>
      <c r="B137" s="50">
        <v>7</v>
      </c>
      <c r="C137" s="50">
        <v>1</v>
      </c>
      <c r="D137" s="51" t="s">
        <v>12</v>
      </c>
      <c r="E137" s="49">
        <v>244</v>
      </c>
      <c r="F137" s="49">
        <v>310</v>
      </c>
      <c r="G137" s="52" t="s">
        <v>132</v>
      </c>
      <c r="H137" s="53">
        <v>0</v>
      </c>
      <c r="J137" s="12"/>
    </row>
    <row r="138" spans="1:11" s="11" customFormat="1" ht="15" hidden="1" x14ac:dyDescent="0.2">
      <c r="A138" s="49">
        <v>902</v>
      </c>
      <c r="B138" s="50">
        <v>7</v>
      </c>
      <c r="C138" s="50">
        <v>1</v>
      </c>
      <c r="D138" s="51" t="s">
        <v>12</v>
      </c>
      <c r="E138" s="49">
        <v>244</v>
      </c>
      <c r="F138" s="49">
        <v>310</v>
      </c>
      <c r="G138" s="52" t="s">
        <v>133</v>
      </c>
      <c r="H138" s="53">
        <v>0</v>
      </c>
      <c r="J138" s="12"/>
    </row>
    <row r="139" spans="1:11" s="11" customFormat="1" ht="15" hidden="1" x14ac:dyDescent="0.2">
      <c r="A139" s="49">
        <v>902</v>
      </c>
      <c r="B139" s="50">
        <v>7</v>
      </c>
      <c r="C139" s="50">
        <v>1</v>
      </c>
      <c r="D139" s="51" t="s">
        <v>12</v>
      </c>
      <c r="E139" s="49">
        <v>244</v>
      </c>
      <c r="F139" s="49">
        <v>310</v>
      </c>
      <c r="G139" s="52" t="s">
        <v>134</v>
      </c>
      <c r="H139" s="53">
        <v>0</v>
      </c>
      <c r="J139" s="12"/>
    </row>
    <row r="140" spans="1:11" s="11" customFormat="1" ht="15" hidden="1" x14ac:dyDescent="0.2">
      <c r="A140" s="49">
        <v>902</v>
      </c>
      <c r="B140" s="50">
        <v>7</v>
      </c>
      <c r="C140" s="50">
        <v>1</v>
      </c>
      <c r="D140" s="51" t="s">
        <v>12</v>
      </c>
      <c r="E140" s="49">
        <v>244</v>
      </c>
      <c r="F140" s="49">
        <v>310</v>
      </c>
      <c r="G140" s="52" t="s">
        <v>135</v>
      </c>
      <c r="H140" s="53">
        <v>0</v>
      </c>
      <c r="J140" s="12"/>
    </row>
    <row r="141" spans="1:11" s="11" customFormat="1" ht="15" hidden="1" x14ac:dyDescent="0.2">
      <c r="A141" s="49">
        <v>902</v>
      </c>
      <c r="B141" s="50">
        <v>7</v>
      </c>
      <c r="C141" s="50">
        <v>1</v>
      </c>
      <c r="D141" s="51" t="s">
        <v>12</v>
      </c>
      <c r="E141" s="49">
        <v>244</v>
      </c>
      <c r="F141" s="49">
        <v>310</v>
      </c>
      <c r="G141" s="52" t="s">
        <v>136</v>
      </c>
      <c r="H141" s="53">
        <v>0</v>
      </c>
      <c r="J141" s="12"/>
    </row>
    <row r="142" spans="1:11" s="11" customFormat="1" ht="15" hidden="1" x14ac:dyDescent="0.2">
      <c r="A142" s="49">
        <v>902</v>
      </c>
      <c r="B142" s="50">
        <v>7</v>
      </c>
      <c r="C142" s="50">
        <v>1</v>
      </c>
      <c r="D142" s="51" t="s">
        <v>12</v>
      </c>
      <c r="E142" s="49">
        <v>244</v>
      </c>
      <c r="F142" s="49">
        <v>310</v>
      </c>
      <c r="G142" s="52" t="s">
        <v>137</v>
      </c>
      <c r="H142" s="53">
        <v>0</v>
      </c>
      <c r="J142" s="12"/>
    </row>
    <row r="143" spans="1:11" s="11" customFormat="1" ht="15" hidden="1" x14ac:dyDescent="0.2">
      <c r="A143" s="49">
        <v>902</v>
      </c>
      <c r="B143" s="50">
        <v>7</v>
      </c>
      <c r="C143" s="50">
        <v>1</v>
      </c>
      <c r="D143" s="51" t="s">
        <v>12</v>
      </c>
      <c r="E143" s="49">
        <v>244</v>
      </c>
      <c r="F143" s="49">
        <v>310</v>
      </c>
      <c r="G143" s="52" t="s">
        <v>138</v>
      </c>
      <c r="H143" s="53">
        <v>0</v>
      </c>
      <c r="J143" s="12"/>
    </row>
    <row r="144" spans="1:11" s="11" customFormat="1" ht="15" hidden="1" x14ac:dyDescent="0.2">
      <c r="A144" s="49">
        <v>902</v>
      </c>
      <c r="B144" s="50">
        <v>7</v>
      </c>
      <c r="C144" s="50">
        <v>1</v>
      </c>
      <c r="D144" s="51" t="s">
        <v>12</v>
      </c>
      <c r="E144" s="49">
        <v>244</v>
      </c>
      <c r="F144" s="49">
        <v>310</v>
      </c>
      <c r="G144" s="52" t="s">
        <v>139</v>
      </c>
      <c r="H144" s="53">
        <v>0</v>
      </c>
      <c r="J144" s="12"/>
    </row>
    <row r="145" spans="1:11" s="11" customFormat="1" ht="15" hidden="1" x14ac:dyDescent="0.2">
      <c r="A145" s="49">
        <v>902</v>
      </c>
      <c r="B145" s="50">
        <v>7</v>
      </c>
      <c r="C145" s="50">
        <v>1</v>
      </c>
      <c r="D145" s="51" t="s">
        <v>12</v>
      </c>
      <c r="E145" s="49">
        <v>244</v>
      </c>
      <c r="F145" s="49">
        <v>310</v>
      </c>
      <c r="G145" s="52" t="s">
        <v>140</v>
      </c>
      <c r="H145" s="53">
        <v>0</v>
      </c>
      <c r="J145" s="12"/>
    </row>
    <row r="146" spans="1:11" s="11" customFormat="1" ht="15" hidden="1" x14ac:dyDescent="0.2">
      <c r="A146" s="49">
        <v>902</v>
      </c>
      <c r="B146" s="50">
        <v>7</v>
      </c>
      <c r="C146" s="50">
        <v>1</v>
      </c>
      <c r="D146" s="51" t="s">
        <v>12</v>
      </c>
      <c r="E146" s="49">
        <v>244</v>
      </c>
      <c r="F146" s="49">
        <v>310</v>
      </c>
      <c r="G146" s="52" t="s">
        <v>141</v>
      </c>
      <c r="H146" s="53">
        <v>0</v>
      </c>
      <c r="J146" s="12"/>
    </row>
    <row r="147" spans="1:11" s="11" customFormat="1" ht="15" hidden="1" x14ac:dyDescent="0.2">
      <c r="A147" s="49">
        <v>902</v>
      </c>
      <c r="B147" s="50">
        <v>7</v>
      </c>
      <c r="C147" s="50">
        <v>1</v>
      </c>
      <c r="D147" s="51" t="s">
        <v>12</v>
      </c>
      <c r="E147" s="49">
        <v>244</v>
      </c>
      <c r="F147" s="49">
        <v>310</v>
      </c>
      <c r="G147" s="52"/>
      <c r="H147" s="53">
        <v>0</v>
      </c>
      <c r="J147" s="12"/>
    </row>
    <row r="148" spans="1:11" s="11" customFormat="1" ht="15" hidden="1" x14ac:dyDescent="0.2">
      <c r="A148" s="49">
        <v>902</v>
      </c>
      <c r="B148" s="50">
        <v>7</v>
      </c>
      <c r="C148" s="50">
        <v>1</v>
      </c>
      <c r="D148" s="51" t="s">
        <v>12</v>
      </c>
      <c r="E148" s="49">
        <v>244</v>
      </c>
      <c r="F148" s="49">
        <v>310</v>
      </c>
      <c r="G148" s="52"/>
      <c r="H148" s="53">
        <v>0</v>
      </c>
      <c r="J148" s="12"/>
    </row>
    <row r="149" spans="1:11" s="11" customFormat="1" ht="15" hidden="1" x14ac:dyDescent="0.2">
      <c r="A149" s="49">
        <v>902</v>
      </c>
      <c r="B149" s="50">
        <v>7</v>
      </c>
      <c r="C149" s="50">
        <v>1</v>
      </c>
      <c r="D149" s="51" t="s">
        <v>12</v>
      </c>
      <c r="E149" s="49">
        <v>244</v>
      </c>
      <c r="F149" s="49">
        <v>310</v>
      </c>
      <c r="G149" s="52"/>
      <c r="H149" s="53">
        <v>0</v>
      </c>
      <c r="J149" s="12"/>
    </row>
    <row r="150" spans="1:11" s="36" customFormat="1" ht="15.75" hidden="1" x14ac:dyDescent="0.2">
      <c r="A150" s="37">
        <v>902</v>
      </c>
      <c r="B150" s="38">
        <v>7</v>
      </c>
      <c r="C150" s="38">
        <v>1</v>
      </c>
      <c r="D150" s="39" t="s">
        <v>12</v>
      </c>
      <c r="E150" s="37">
        <v>244</v>
      </c>
      <c r="F150" s="37">
        <v>342</v>
      </c>
      <c r="G150" s="40" t="s">
        <v>142</v>
      </c>
      <c r="H150" s="41">
        <f>1488637-347629-163514-14099-214559-748814-22</f>
        <v>0</v>
      </c>
      <c r="I150" s="42"/>
      <c r="J150" s="43"/>
      <c r="K150" s="42"/>
    </row>
    <row r="151" spans="1:11" s="42" customFormat="1" ht="15" hidden="1" x14ac:dyDescent="0.2">
      <c r="A151" s="54">
        <v>902</v>
      </c>
      <c r="B151" s="55">
        <v>7</v>
      </c>
      <c r="C151" s="55">
        <v>1</v>
      </c>
      <c r="D151" s="56" t="s">
        <v>12</v>
      </c>
      <c r="E151" s="54">
        <v>244</v>
      </c>
      <c r="F151" s="54">
        <v>343</v>
      </c>
      <c r="G151" s="57" t="s">
        <v>143</v>
      </c>
      <c r="H151" s="63">
        <v>0</v>
      </c>
      <c r="J151" s="43"/>
    </row>
    <row r="152" spans="1:11" s="36" customFormat="1" ht="15.75" x14ac:dyDescent="0.2">
      <c r="A152" s="37">
        <v>902</v>
      </c>
      <c r="B152" s="38">
        <v>7</v>
      </c>
      <c r="C152" s="38">
        <v>1</v>
      </c>
      <c r="D152" s="39" t="s">
        <v>12</v>
      </c>
      <c r="E152" s="37">
        <v>244</v>
      </c>
      <c r="F152" s="37">
        <v>344</v>
      </c>
      <c r="G152" s="40" t="s">
        <v>144</v>
      </c>
      <c r="H152" s="41">
        <f>SUM(H153:H158)</f>
        <v>21697.8</v>
      </c>
      <c r="I152" s="42"/>
      <c r="J152" s="43"/>
      <c r="K152" s="42"/>
    </row>
    <row r="153" spans="1:11" s="7" customFormat="1" ht="15.75" x14ac:dyDescent="0.2">
      <c r="A153" s="44">
        <v>902</v>
      </c>
      <c r="B153" s="45">
        <v>7</v>
      </c>
      <c r="C153" s="45">
        <v>1</v>
      </c>
      <c r="D153" s="46" t="s">
        <v>12</v>
      </c>
      <c r="E153" s="44">
        <v>244</v>
      </c>
      <c r="F153" s="44">
        <v>344</v>
      </c>
      <c r="G153" s="47" t="s">
        <v>145</v>
      </c>
      <c r="H153" s="48">
        <f>9690-1830+6154+7922-238.2</f>
        <v>21697.8</v>
      </c>
      <c r="I153" s="11"/>
      <c r="J153" s="12"/>
      <c r="K153" s="11"/>
    </row>
    <row r="154" spans="1:11" s="11" customFormat="1" ht="30" hidden="1" x14ac:dyDescent="0.2">
      <c r="A154" s="49">
        <v>902</v>
      </c>
      <c r="B154" s="50">
        <v>7</v>
      </c>
      <c r="C154" s="50">
        <v>1</v>
      </c>
      <c r="D154" s="51" t="s">
        <v>12</v>
      </c>
      <c r="E154" s="49">
        <v>244</v>
      </c>
      <c r="F154" s="49">
        <v>344</v>
      </c>
      <c r="G154" s="52" t="s">
        <v>146</v>
      </c>
      <c r="H154" s="53">
        <v>0</v>
      </c>
      <c r="J154" s="12"/>
    </row>
    <row r="155" spans="1:11" s="11" customFormat="1" ht="15" hidden="1" x14ac:dyDescent="0.2">
      <c r="A155" s="49">
        <v>902</v>
      </c>
      <c r="B155" s="50">
        <v>7</v>
      </c>
      <c r="C155" s="50">
        <v>1</v>
      </c>
      <c r="D155" s="51" t="s">
        <v>12</v>
      </c>
      <c r="E155" s="49">
        <v>244</v>
      </c>
      <c r="F155" s="49">
        <v>344</v>
      </c>
      <c r="G155" s="52"/>
      <c r="H155" s="53">
        <v>0</v>
      </c>
      <c r="J155" s="12"/>
    </row>
    <row r="156" spans="1:11" s="11" customFormat="1" ht="15" hidden="1" x14ac:dyDescent="0.2">
      <c r="A156" s="49">
        <v>902</v>
      </c>
      <c r="B156" s="50">
        <v>7</v>
      </c>
      <c r="C156" s="50">
        <v>1</v>
      </c>
      <c r="D156" s="51" t="s">
        <v>12</v>
      </c>
      <c r="E156" s="49">
        <v>244</v>
      </c>
      <c r="F156" s="49">
        <v>344</v>
      </c>
      <c r="G156" s="52"/>
      <c r="H156" s="53">
        <v>0</v>
      </c>
      <c r="J156" s="12"/>
    </row>
    <row r="157" spans="1:11" s="11" customFormat="1" ht="15" hidden="1" x14ac:dyDescent="0.2">
      <c r="A157" s="49">
        <v>902</v>
      </c>
      <c r="B157" s="50">
        <v>7</v>
      </c>
      <c r="C157" s="50">
        <v>1</v>
      </c>
      <c r="D157" s="51" t="s">
        <v>12</v>
      </c>
      <c r="E157" s="49">
        <v>244</v>
      </c>
      <c r="F157" s="49">
        <v>344</v>
      </c>
      <c r="G157" s="52"/>
      <c r="H157" s="53">
        <v>0</v>
      </c>
      <c r="J157" s="12"/>
    </row>
    <row r="158" spans="1:11" s="11" customFormat="1" ht="15" hidden="1" x14ac:dyDescent="0.2">
      <c r="A158" s="49">
        <v>902</v>
      </c>
      <c r="B158" s="50">
        <v>7</v>
      </c>
      <c r="C158" s="50">
        <v>1</v>
      </c>
      <c r="D158" s="51" t="s">
        <v>12</v>
      </c>
      <c r="E158" s="49">
        <v>244</v>
      </c>
      <c r="F158" s="49">
        <v>344</v>
      </c>
      <c r="G158" s="52"/>
      <c r="H158" s="53">
        <v>0</v>
      </c>
      <c r="J158" s="12"/>
    </row>
    <row r="159" spans="1:11" s="36" customFormat="1" ht="31.5" x14ac:dyDescent="0.2">
      <c r="A159" s="37">
        <f>A158</f>
        <v>902</v>
      </c>
      <c r="B159" s="38">
        <f t="shared" ref="B159:E159" si="2">B158</f>
        <v>7</v>
      </c>
      <c r="C159" s="38">
        <f t="shared" si="2"/>
        <v>1</v>
      </c>
      <c r="D159" s="39" t="s">
        <v>12</v>
      </c>
      <c r="E159" s="37">
        <f t="shared" si="2"/>
        <v>244</v>
      </c>
      <c r="F159" s="37">
        <v>346</v>
      </c>
      <c r="G159" s="40" t="s">
        <v>147</v>
      </c>
      <c r="H159" s="64">
        <f>SUM(H160:H182)</f>
        <v>62944</v>
      </c>
      <c r="I159" s="42"/>
      <c r="J159" s="43"/>
      <c r="K159" s="42"/>
    </row>
    <row r="160" spans="1:11" s="7" customFormat="1" ht="15.75" x14ac:dyDescent="0.2">
      <c r="A160" s="44">
        <v>902</v>
      </c>
      <c r="B160" s="45">
        <v>7</v>
      </c>
      <c r="C160" s="45">
        <v>1</v>
      </c>
      <c r="D160" s="46" t="s">
        <v>12</v>
      </c>
      <c r="E160" s="44">
        <v>244</v>
      </c>
      <c r="F160" s="44">
        <v>346</v>
      </c>
      <c r="G160" s="47" t="s">
        <v>148</v>
      </c>
      <c r="H160" s="48">
        <f>69423-20380+2684.14-253.14</f>
        <v>51474</v>
      </c>
      <c r="I160" s="11"/>
      <c r="J160" s="12"/>
      <c r="K160" s="11"/>
    </row>
    <row r="161" spans="1:11" s="11" customFormat="1" ht="30" hidden="1" x14ac:dyDescent="0.2">
      <c r="A161" s="49">
        <v>902</v>
      </c>
      <c r="B161" s="50">
        <v>7</v>
      </c>
      <c r="C161" s="50">
        <v>1</v>
      </c>
      <c r="D161" s="51" t="s">
        <v>12</v>
      </c>
      <c r="E161" s="49">
        <v>244</v>
      </c>
      <c r="F161" s="49">
        <v>346</v>
      </c>
      <c r="G161" s="52" t="s">
        <v>149</v>
      </c>
      <c r="H161" s="53">
        <v>0</v>
      </c>
      <c r="J161" s="12"/>
    </row>
    <row r="162" spans="1:11" s="11" customFormat="1" ht="30" hidden="1" x14ac:dyDescent="0.2">
      <c r="A162" s="49">
        <v>902</v>
      </c>
      <c r="B162" s="50">
        <v>7</v>
      </c>
      <c r="C162" s="50">
        <v>1</v>
      </c>
      <c r="D162" s="51" t="s">
        <v>12</v>
      </c>
      <c r="E162" s="49">
        <v>244</v>
      </c>
      <c r="F162" s="49">
        <v>346</v>
      </c>
      <c r="G162" s="52" t="s">
        <v>150</v>
      </c>
      <c r="H162" s="53">
        <v>0</v>
      </c>
      <c r="J162" s="12"/>
    </row>
    <row r="163" spans="1:11" s="11" customFormat="1" ht="15" hidden="1" x14ac:dyDescent="0.2">
      <c r="A163" s="49">
        <v>902</v>
      </c>
      <c r="B163" s="50">
        <v>7</v>
      </c>
      <c r="C163" s="50">
        <v>1</v>
      </c>
      <c r="D163" s="51" t="s">
        <v>12</v>
      </c>
      <c r="E163" s="49">
        <v>244</v>
      </c>
      <c r="F163" s="49">
        <v>346</v>
      </c>
      <c r="G163" s="52" t="s">
        <v>151</v>
      </c>
      <c r="H163" s="53">
        <v>0</v>
      </c>
      <c r="J163" s="12"/>
    </row>
    <row r="164" spans="1:11" s="11" customFormat="1" ht="30" hidden="1" x14ac:dyDescent="0.2">
      <c r="A164" s="49">
        <v>902</v>
      </c>
      <c r="B164" s="50">
        <v>7</v>
      </c>
      <c r="C164" s="50">
        <v>1</v>
      </c>
      <c r="D164" s="51" t="s">
        <v>12</v>
      </c>
      <c r="E164" s="49">
        <v>244</v>
      </c>
      <c r="F164" s="49">
        <v>346</v>
      </c>
      <c r="G164" s="52" t="s">
        <v>152</v>
      </c>
      <c r="H164" s="53">
        <v>0</v>
      </c>
      <c r="J164" s="12"/>
    </row>
    <row r="165" spans="1:11" s="11" customFormat="1" ht="15" hidden="1" x14ac:dyDescent="0.2">
      <c r="A165" s="49">
        <v>902</v>
      </c>
      <c r="B165" s="50">
        <v>7</v>
      </c>
      <c r="C165" s="50">
        <v>1</v>
      </c>
      <c r="D165" s="51" t="s">
        <v>12</v>
      </c>
      <c r="E165" s="49">
        <v>244</v>
      </c>
      <c r="F165" s="49">
        <v>346</v>
      </c>
      <c r="G165" s="52" t="s">
        <v>153</v>
      </c>
      <c r="H165" s="53">
        <v>0</v>
      </c>
      <c r="J165" s="12"/>
    </row>
    <row r="166" spans="1:11" s="11" customFormat="1" ht="15" hidden="1" x14ac:dyDescent="0.2">
      <c r="A166" s="49">
        <v>902</v>
      </c>
      <c r="B166" s="50">
        <v>7</v>
      </c>
      <c r="C166" s="50">
        <v>1</v>
      </c>
      <c r="D166" s="51" t="s">
        <v>12</v>
      </c>
      <c r="E166" s="49">
        <v>244</v>
      </c>
      <c r="F166" s="49">
        <v>346</v>
      </c>
      <c r="G166" s="52" t="s">
        <v>154</v>
      </c>
      <c r="H166" s="53">
        <v>0</v>
      </c>
      <c r="J166" s="12"/>
    </row>
    <row r="167" spans="1:11" s="11" customFormat="1" ht="15" hidden="1" x14ac:dyDescent="0.2">
      <c r="A167" s="49">
        <v>902</v>
      </c>
      <c r="B167" s="50">
        <v>7</v>
      </c>
      <c r="C167" s="50">
        <v>1</v>
      </c>
      <c r="D167" s="51" t="s">
        <v>12</v>
      </c>
      <c r="E167" s="49">
        <v>244</v>
      </c>
      <c r="F167" s="49">
        <v>346</v>
      </c>
      <c r="G167" s="52" t="s">
        <v>155</v>
      </c>
      <c r="H167" s="53">
        <v>0</v>
      </c>
      <c r="J167" s="12"/>
    </row>
    <row r="168" spans="1:11" s="11" customFormat="1" ht="15" hidden="1" x14ac:dyDescent="0.2">
      <c r="A168" s="49">
        <v>902</v>
      </c>
      <c r="B168" s="50">
        <v>7</v>
      </c>
      <c r="C168" s="50">
        <v>1</v>
      </c>
      <c r="D168" s="51" t="s">
        <v>12</v>
      </c>
      <c r="E168" s="49">
        <v>244</v>
      </c>
      <c r="F168" s="49">
        <v>346</v>
      </c>
      <c r="G168" s="52" t="s">
        <v>156</v>
      </c>
      <c r="H168" s="53">
        <v>0</v>
      </c>
      <c r="J168" s="12"/>
    </row>
    <row r="169" spans="1:11" s="11" customFormat="1" ht="15" hidden="1" x14ac:dyDescent="0.2">
      <c r="A169" s="49">
        <v>902</v>
      </c>
      <c r="B169" s="50">
        <v>7</v>
      </c>
      <c r="C169" s="50">
        <v>1</v>
      </c>
      <c r="D169" s="51" t="s">
        <v>12</v>
      </c>
      <c r="E169" s="49">
        <v>244</v>
      </c>
      <c r="F169" s="49">
        <v>346</v>
      </c>
      <c r="G169" s="52" t="s">
        <v>157</v>
      </c>
      <c r="H169" s="53">
        <v>0</v>
      </c>
      <c r="J169" s="12"/>
    </row>
    <row r="170" spans="1:11" s="11" customFormat="1" ht="15" hidden="1" x14ac:dyDescent="0.2">
      <c r="A170" s="49">
        <v>902</v>
      </c>
      <c r="B170" s="50">
        <v>7</v>
      </c>
      <c r="C170" s="50">
        <v>1</v>
      </c>
      <c r="D170" s="51" t="s">
        <v>12</v>
      </c>
      <c r="E170" s="49">
        <v>244</v>
      </c>
      <c r="F170" s="49">
        <v>346</v>
      </c>
      <c r="G170" s="52" t="s">
        <v>158</v>
      </c>
      <c r="H170" s="53">
        <v>0</v>
      </c>
      <c r="J170" s="12"/>
    </row>
    <row r="171" spans="1:11" s="11" customFormat="1" ht="30" hidden="1" x14ac:dyDescent="0.2">
      <c r="A171" s="49">
        <v>902</v>
      </c>
      <c r="B171" s="50">
        <v>7</v>
      </c>
      <c r="C171" s="50">
        <v>1</v>
      </c>
      <c r="D171" s="51" t="s">
        <v>12</v>
      </c>
      <c r="E171" s="49">
        <v>244</v>
      </c>
      <c r="F171" s="49">
        <v>346</v>
      </c>
      <c r="G171" s="52" t="s">
        <v>159</v>
      </c>
      <c r="H171" s="53">
        <v>0</v>
      </c>
      <c r="J171" s="12"/>
    </row>
    <row r="172" spans="1:11" s="7" customFormat="1" ht="63" hidden="1" x14ac:dyDescent="0.2">
      <c r="A172" s="44">
        <v>902</v>
      </c>
      <c r="B172" s="45">
        <v>7</v>
      </c>
      <c r="C172" s="45">
        <v>1</v>
      </c>
      <c r="D172" s="46" t="s">
        <v>12</v>
      </c>
      <c r="E172" s="44">
        <v>244</v>
      </c>
      <c r="F172" s="44">
        <v>346</v>
      </c>
      <c r="G172" s="47" t="s">
        <v>160</v>
      </c>
      <c r="H172" s="48">
        <v>0</v>
      </c>
      <c r="I172" s="11"/>
      <c r="J172" s="12"/>
      <c r="K172" s="11"/>
    </row>
    <row r="173" spans="1:11" s="7" customFormat="1" ht="31.5" x14ac:dyDescent="0.2">
      <c r="A173" s="44">
        <v>902</v>
      </c>
      <c r="B173" s="45">
        <v>7</v>
      </c>
      <c r="C173" s="45">
        <v>1</v>
      </c>
      <c r="D173" s="46" t="s">
        <v>12</v>
      </c>
      <c r="E173" s="44">
        <v>244</v>
      </c>
      <c r="F173" s="44">
        <v>346</v>
      </c>
      <c r="G173" s="47" t="s">
        <v>161</v>
      </c>
      <c r="H173" s="48">
        <v>5670</v>
      </c>
      <c r="I173" s="11"/>
      <c r="J173" s="12"/>
      <c r="K173" s="11"/>
    </row>
    <row r="174" spans="1:11" s="7" customFormat="1" ht="31.5" x14ac:dyDescent="0.2">
      <c r="A174" s="44">
        <v>902</v>
      </c>
      <c r="B174" s="45">
        <v>7</v>
      </c>
      <c r="C174" s="45">
        <v>1</v>
      </c>
      <c r="D174" s="46" t="s">
        <v>12</v>
      </c>
      <c r="E174" s="44">
        <v>244</v>
      </c>
      <c r="F174" s="44">
        <v>346</v>
      </c>
      <c r="G174" s="47" t="s">
        <v>126</v>
      </c>
      <c r="H174" s="48">
        <v>5800</v>
      </c>
      <c r="I174" s="11"/>
      <c r="J174" s="12"/>
      <c r="K174" s="11"/>
    </row>
    <row r="175" spans="1:11" s="11" customFormat="1" ht="15" hidden="1" x14ac:dyDescent="0.2">
      <c r="A175" s="49">
        <v>902</v>
      </c>
      <c r="B175" s="50">
        <v>7</v>
      </c>
      <c r="C175" s="50">
        <v>1</v>
      </c>
      <c r="D175" s="51" t="s">
        <v>12</v>
      </c>
      <c r="E175" s="49">
        <v>244</v>
      </c>
      <c r="F175" s="49">
        <v>346</v>
      </c>
      <c r="G175" s="52" t="s">
        <v>162</v>
      </c>
      <c r="H175" s="53">
        <v>0</v>
      </c>
      <c r="J175" s="12"/>
    </row>
    <row r="176" spans="1:11" s="11" customFormat="1" ht="15" hidden="1" x14ac:dyDescent="0.2">
      <c r="A176" s="49">
        <v>902</v>
      </c>
      <c r="B176" s="50">
        <v>7</v>
      </c>
      <c r="C176" s="50">
        <v>1</v>
      </c>
      <c r="D176" s="51" t="s">
        <v>12</v>
      </c>
      <c r="E176" s="49">
        <v>244</v>
      </c>
      <c r="F176" s="49">
        <v>346</v>
      </c>
      <c r="G176" s="52" t="s">
        <v>163</v>
      </c>
      <c r="H176" s="53">
        <v>0</v>
      </c>
      <c r="J176" s="12"/>
    </row>
    <row r="177" spans="1:11" s="11" customFormat="1" ht="15" hidden="1" x14ac:dyDescent="0.2">
      <c r="A177" s="49">
        <v>902</v>
      </c>
      <c r="B177" s="50">
        <v>7</v>
      </c>
      <c r="C177" s="50">
        <v>1</v>
      </c>
      <c r="D177" s="51" t="s">
        <v>12</v>
      </c>
      <c r="E177" s="49">
        <v>244</v>
      </c>
      <c r="F177" s="49">
        <v>346</v>
      </c>
      <c r="G177" s="52" t="s">
        <v>164</v>
      </c>
      <c r="H177" s="53">
        <v>0</v>
      </c>
      <c r="J177" s="12"/>
    </row>
    <row r="178" spans="1:11" s="11" customFormat="1" ht="15" hidden="1" x14ac:dyDescent="0.2">
      <c r="A178" s="49">
        <v>902</v>
      </c>
      <c r="B178" s="50">
        <v>7</v>
      </c>
      <c r="C178" s="50">
        <v>1</v>
      </c>
      <c r="D178" s="51" t="s">
        <v>12</v>
      </c>
      <c r="E178" s="49">
        <v>244</v>
      </c>
      <c r="F178" s="49">
        <v>346</v>
      </c>
      <c r="G178" s="52" t="s">
        <v>165</v>
      </c>
      <c r="H178" s="53">
        <v>0</v>
      </c>
      <c r="J178" s="12"/>
    </row>
    <row r="179" spans="1:11" s="11" customFormat="1" ht="15" hidden="1" x14ac:dyDescent="0.2">
      <c r="A179" s="49">
        <v>902</v>
      </c>
      <c r="B179" s="50">
        <v>7</v>
      </c>
      <c r="C179" s="50">
        <v>1</v>
      </c>
      <c r="D179" s="51" t="s">
        <v>12</v>
      </c>
      <c r="E179" s="49">
        <v>244</v>
      </c>
      <c r="F179" s="49">
        <v>346</v>
      </c>
      <c r="G179" s="52"/>
      <c r="H179" s="53">
        <v>0</v>
      </c>
      <c r="J179" s="12"/>
    </row>
    <row r="180" spans="1:11" s="11" customFormat="1" ht="15" hidden="1" x14ac:dyDescent="0.2">
      <c r="A180" s="49">
        <v>902</v>
      </c>
      <c r="B180" s="50">
        <v>7</v>
      </c>
      <c r="C180" s="50">
        <v>1</v>
      </c>
      <c r="D180" s="51" t="s">
        <v>12</v>
      </c>
      <c r="E180" s="49">
        <v>244</v>
      </c>
      <c r="F180" s="49">
        <v>346</v>
      </c>
      <c r="G180" s="52"/>
      <c r="H180" s="53">
        <v>0</v>
      </c>
      <c r="J180" s="12"/>
    </row>
    <row r="181" spans="1:11" s="11" customFormat="1" ht="15" hidden="1" x14ac:dyDescent="0.2">
      <c r="A181" s="49">
        <v>902</v>
      </c>
      <c r="B181" s="50">
        <v>7</v>
      </c>
      <c r="C181" s="50">
        <v>1</v>
      </c>
      <c r="D181" s="51" t="s">
        <v>12</v>
      </c>
      <c r="E181" s="49">
        <v>244</v>
      </c>
      <c r="F181" s="49">
        <v>346</v>
      </c>
      <c r="G181" s="52"/>
      <c r="H181" s="53">
        <v>0</v>
      </c>
      <c r="J181" s="12"/>
    </row>
    <row r="182" spans="1:11" s="11" customFormat="1" ht="15" hidden="1" x14ac:dyDescent="0.2">
      <c r="A182" s="49">
        <v>902</v>
      </c>
      <c r="B182" s="50">
        <v>7</v>
      </c>
      <c r="C182" s="50">
        <v>1</v>
      </c>
      <c r="D182" s="51" t="s">
        <v>12</v>
      </c>
      <c r="E182" s="49">
        <v>244</v>
      </c>
      <c r="F182" s="49">
        <v>346</v>
      </c>
      <c r="G182" s="52"/>
      <c r="H182" s="53">
        <v>0</v>
      </c>
      <c r="J182" s="12"/>
    </row>
    <row r="183" spans="1:11" s="36" customFormat="1" ht="15.75" x14ac:dyDescent="0.2">
      <c r="A183" s="37">
        <v>902</v>
      </c>
      <c r="B183" s="38">
        <v>7</v>
      </c>
      <c r="C183" s="38">
        <v>1</v>
      </c>
      <c r="D183" s="39" t="s">
        <v>12</v>
      </c>
      <c r="E183" s="37">
        <v>247</v>
      </c>
      <c r="F183" s="37">
        <v>223</v>
      </c>
      <c r="G183" s="40" t="s">
        <v>20</v>
      </c>
      <c r="H183" s="41">
        <f>SUM(H184:H186)</f>
        <v>1630126.94</v>
      </c>
      <c r="I183" s="42"/>
      <c r="J183" s="43"/>
      <c r="K183" s="42"/>
    </row>
    <row r="184" spans="1:11" s="7" customFormat="1" ht="15.75" x14ac:dyDescent="0.2">
      <c r="A184" s="44">
        <v>902</v>
      </c>
      <c r="B184" s="45">
        <v>7</v>
      </c>
      <c r="C184" s="45">
        <v>1</v>
      </c>
      <c r="D184" s="46" t="s">
        <v>12</v>
      </c>
      <c r="E184" s="44">
        <v>247</v>
      </c>
      <c r="F184" s="44">
        <v>223</v>
      </c>
      <c r="G184" s="47" t="s">
        <v>166</v>
      </c>
      <c r="H184" s="48">
        <f>576878+178307.71+52443+73421.28+593004.95+130188</f>
        <v>1604242.94</v>
      </c>
      <c r="I184" s="11"/>
      <c r="J184" s="12"/>
      <c r="K184" s="11"/>
    </row>
    <row r="185" spans="1:11" s="7" customFormat="1" ht="15.75" x14ac:dyDescent="0.2">
      <c r="A185" s="44">
        <v>902</v>
      </c>
      <c r="B185" s="45">
        <v>7</v>
      </c>
      <c r="C185" s="45">
        <v>1</v>
      </c>
      <c r="D185" s="46" t="s">
        <v>12</v>
      </c>
      <c r="E185" s="44">
        <v>247</v>
      </c>
      <c r="F185" s="44">
        <v>223</v>
      </c>
      <c r="G185" s="47" t="s">
        <v>167</v>
      </c>
      <c r="H185" s="48">
        <f>188028+17093-49049-130188</f>
        <v>25884</v>
      </c>
      <c r="I185" s="11"/>
      <c r="J185" s="12"/>
      <c r="K185" s="11"/>
    </row>
    <row r="186" spans="1:11" s="11" customFormat="1" ht="15" hidden="1" x14ac:dyDescent="0.2">
      <c r="A186" s="49">
        <v>902</v>
      </c>
      <c r="B186" s="50">
        <v>7</v>
      </c>
      <c r="C186" s="50">
        <v>1</v>
      </c>
      <c r="D186" s="51" t="s">
        <v>12</v>
      </c>
      <c r="E186" s="49">
        <v>247</v>
      </c>
      <c r="F186" s="49">
        <v>223</v>
      </c>
      <c r="G186" s="52" t="s">
        <v>168</v>
      </c>
      <c r="H186" s="53">
        <v>0</v>
      </c>
      <c r="J186" s="12"/>
    </row>
    <row r="187" spans="1:11" s="42" customFormat="1" ht="28.5" hidden="1" x14ac:dyDescent="0.2">
      <c r="A187" s="54">
        <v>902</v>
      </c>
      <c r="B187" s="55">
        <v>7</v>
      </c>
      <c r="C187" s="55">
        <v>1</v>
      </c>
      <c r="D187" s="56" t="s">
        <v>12</v>
      </c>
      <c r="E187" s="54">
        <v>851</v>
      </c>
      <c r="F187" s="54">
        <v>291</v>
      </c>
      <c r="G187" s="57" t="s">
        <v>169</v>
      </c>
      <c r="H187" s="58">
        <v>0</v>
      </c>
      <c r="J187" s="43"/>
    </row>
    <row r="188" spans="1:11" s="42" customFormat="1" ht="15" hidden="1" x14ac:dyDescent="0.2">
      <c r="A188" s="54">
        <v>902</v>
      </c>
      <c r="B188" s="55">
        <v>7</v>
      </c>
      <c r="C188" s="55">
        <v>1</v>
      </c>
      <c r="D188" s="56" t="s">
        <v>12</v>
      </c>
      <c r="E188" s="54">
        <v>852</v>
      </c>
      <c r="F188" s="54">
        <v>291</v>
      </c>
      <c r="G188" s="57" t="s">
        <v>170</v>
      </c>
      <c r="H188" s="58">
        <v>0</v>
      </c>
      <c r="J188" s="43"/>
    </row>
    <row r="189" spans="1:11" s="36" customFormat="1" ht="15.75" x14ac:dyDescent="0.2">
      <c r="A189" s="65"/>
      <c r="B189" s="66"/>
      <c r="C189" s="67"/>
      <c r="D189" s="68"/>
      <c r="E189" s="65"/>
      <c r="F189" s="65"/>
      <c r="G189" s="69"/>
      <c r="H189" s="70">
        <f>H188+H187+H183+H9+H11+H12+H14+H10+H13</f>
        <v>12884606.699999997</v>
      </c>
      <c r="I189" s="42"/>
      <c r="J189" s="43"/>
      <c r="K189" s="42"/>
    </row>
    <row r="190" spans="1:11" s="7" customFormat="1" ht="15.75" x14ac:dyDescent="0.2">
      <c r="A190" s="71"/>
      <c r="B190" s="72"/>
      <c r="C190" s="73"/>
      <c r="D190" s="74"/>
      <c r="E190" s="75"/>
      <c r="F190" s="75"/>
      <c r="G190" s="76"/>
      <c r="H190" s="77"/>
      <c r="I190" s="11"/>
      <c r="J190" s="12"/>
      <c r="K190" s="11"/>
    </row>
    <row r="191" spans="1:11" s="78" customFormat="1" ht="15.75" x14ac:dyDescent="0.25">
      <c r="A191" s="79">
        <v>902</v>
      </c>
      <c r="B191" s="80">
        <v>7</v>
      </c>
      <c r="C191" s="80">
        <v>5</v>
      </c>
      <c r="D191" s="81" t="s">
        <v>171</v>
      </c>
      <c r="E191" s="79">
        <v>112</v>
      </c>
      <c r="F191" s="82">
        <v>212</v>
      </c>
      <c r="G191" s="83" t="s">
        <v>15</v>
      </c>
      <c r="H191" s="84">
        <v>0</v>
      </c>
      <c r="I191" s="42"/>
      <c r="J191" s="43"/>
      <c r="K191" s="43"/>
    </row>
    <row r="192" spans="1:11" s="78" customFormat="1" ht="15.75" x14ac:dyDescent="0.25">
      <c r="A192" s="37">
        <v>902</v>
      </c>
      <c r="B192" s="38">
        <v>7</v>
      </c>
      <c r="C192" s="38">
        <v>5</v>
      </c>
      <c r="D192" s="39" t="s">
        <v>171</v>
      </c>
      <c r="E192" s="37">
        <v>244</v>
      </c>
      <c r="F192" s="85">
        <v>226</v>
      </c>
      <c r="G192" s="40" t="s">
        <v>55</v>
      </c>
      <c r="H192" s="86">
        <f>H193</f>
        <v>0</v>
      </c>
      <c r="I192" s="42"/>
      <c r="J192" s="43"/>
      <c r="K192" s="43"/>
    </row>
    <row r="193" spans="1:13" s="78" customFormat="1" ht="15.75" x14ac:dyDescent="0.25">
      <c r="A193" s="44">
        <v>902</v>
      </c>
      <c r="B193" s="45">
        <v>7</v>
      </c>
      <c r="C193" s="45">
        <v>5</v>
      </c>
      <c r="D193" s="46" t="s">
        <v>171</v>
      </c>
      <c r="E193" s="44">
        <v>244</v>
      </c>
      <c r="F193" s="87">
        <v>226</v>
      </c>
      <c r="G193" s="47" t="s">
        <v>64</v>
      </c>
      <c r="H193" s="88">
        <v>0</v>
      </c>
      <c r="I193" s="42"/>
      <c r="J193" s="43"/>
      <c r="K193" s="43"/>
    </row>
    <row r="194" spans="1:13" s="78" customFormat="1" ht="15.75" x14ac:dyDescent="0.25">
      <c r="A194" s="85">
        <v>902</v>
      </c>
      <c r="B194" s="89">
        <v>7</v>
      </c>
      <c r="C194" s="38">
        <v>5</v>
      </c>
      <c r="D194" s="39" t="s">
        <v>171</v>
      </c>
      <c r="E194" s="85"/>
      <c r="F194" s="90"/>
      <c r="G194" s="90"/>
      <c r="H194" s="86">
        <f>H191+H192</f>
        <v>0</v>
      </c>
      <c r="I194" s="42"/>
      <c r="J194" s="43"/>
      <c r="K194" s="43"/>
    </row>
    <row r="195" spans="1:13" s="78" customFormat="1" ht="15.75" x14ac:dyDescent="0.25">
      <c r="A195" s="85"/>
      <c r="B195" s="89"/>
      <c r="C195" s="38"/>
      <c r="D195" s="39"/>
      <c r="E195" s="85"/>
      <c r="F195" s="90"/>
      <c r="G195" s="90" t="s">
        <v>172</v>
      </c>
      <c r="H195" s="86">
        <f>H189+H194</f>
        <v>12884606.699999997</v>
      </c>
      <c r="I195" s="86"/>
      <c r="J195" s="43"/>
      <c r="K195" s="43"/>
      <c r="L195" s="86">
        <v>12882861.399999997</v>
      </c>
    </row>
    <row r="196" spans="1:13" s="78" customFormat="1" ht="15.75" x14ac:dyDescent="0.25">
      <c r="A196" s="36"/>
      <c r="B196" s="36"/>
      <c r="C196" s="36"/>
      <c r="D196" s="91"/>
      <c r="E196" s="36"/>
      <c r="F196" s="36"/>
      <c r="G196" s="92"/>
      <c r="H196" s="93"/>
      <c r="I196" s="42"/>
      <c r="J196" s="43"/>
      <c r="K196" s="42"/>
      <c r="L196" s="94">
        <f>H195-L195</f>
        <v>1745.3000000007451</v>
      </c>
      <c r="M196" s="94"/>
    </row>
    <row r="197" spans="1:13" s="78" customFormat="1" ht="15.75" x14ac:dyDescent="0.25">
      <c r="A197" s="36"/>
      <c r="B197" s="36"/>
      <c r="C197" s="36"/>
      <c r="D197" s="91"/>
      <c r="E197" s="36"/>
      <c r="F197" s="36"/>
      <c r="G197" s="92"/>
      <c r="H197" s="93"/>
      <c r="I197" s="42"/>
      <c r="J197" s="43"/>
      <c r="K197" s="42"/>
    </row>
    <row r="198" spans="1:13" s="78" customFormat="1" ht="15.75" x14ac:dyDescent="0.25">
      <c r="A198" s="36"/>
      <c r="B198" s="36"/>
      <c r="C198" s="36"/>
      <c r="D198" s="91"/>
      <c r="E198" s="36"/>
      <c r="F198" s="36"/>
      <c r="G198" s="92"/>
      <c r="H198" s="93"/>
      <c r="I198" s="42"/>
      <c r="J198" s="43"/>
      <c r="K198" s="43"/>
    </row>
    <row r="199" spans="1:13" s="78" customFormat="1" ht="15.75" x14ac:dyDescent="0.25">
      <c r="A199" s="95" t="s">
        <v>173</v>
      </c>
      <c r="D199" s="95"/>
      <c r="E199" s="36"/>
      <c r="F199" s="36"/>
      <c r="G199" s="96"/>
      <c r="I199" s="42"/>
      <c r="J199" s="43"/>
      <c r="K199" s="42"/>
    </row>
    <row r="200" spans="1:13" s="78" customFormat="1" ht="15.75" x14ac:dyDescent="0.25">
      <c r="A200" s="91"/>
      <c r="D200" s="91"/>
      <c r="E200" s="36"/>
      <c r="F200" s="36"/>
      <c r="G200" s="93"/>
      <c r="I200" s="42"/>
      <c r="J200" s="43"/>
      <c r="K200" s="42"/>
    </row>
    <row r="201" spans="1:13" s="78" customFormat="1" ht="15.75" x14ac:dyDescent="0.25">
      <c r="A201" s="91"/>
      <c r="D201" s="91"/>
      <c r="E201" s="36"/>
      <c r="F201" s="36"/>
      <c r="G201" s="93"/>
      <c r="I201" s="42"/>
      <c r="J201" s="43"/>
      <c r="K201" s="42"/>
    </row>
    <row r="202" spans="1:13" s="78" customFormat="1" ht="15.75" x14ac:dyDescent="0.25">
      <c r="A202" s="91"/>
      <c r="D202" s="91"/>
      <c r="E202" s="36"/>
      <c r="F202" s="36"/>
      <c r="G202" s="93"/>
      <c r="I202" s="42"/>
      <c r="J202" s="43"/>
      <c r="K202" s="42"/>
    </row>
    <row r="203" spans="1:13" s="97" customFormat="1" ht="15.75" x14ac:dyDescent="0.25">
      <c r="A203" s="98" t="s">
        <v>174</v>
      </c>
      <c r="B203" s="98"/>
      <c r="C203" s="98"/>
      <c r="D203" s="98"/>
      <c r="E203" s="98"/>
      <c r="F203" s="98"/>
      <c r="G203" s="99" t="s">
        <v>175</v>
      </c>
      <c r="I203" s="100"/>
      <c r="J203" s="101"/>
      <c r="K203" s="100"/>
    </row>
    <row r="204" spans="1:13" s="78" customFormat="1" ht="15.75" x14ac:dyDescent="0.25">
      <c r="A204" s="36"/>
      <c r="B204" s="36"/>
      <c r="C204" s="36"/>
      <c r="D204" s="91"/>
      <c r="E204" s="36"/>
      <c r="F204" s="36"/>
      <c r="G204" s="92"/>
      <c r="H204" s="93"/>
      <c r="I204" s="42"/>
      <c r="J204" s="43"/>
      <c r="K204" s="42"/>
    </row>
    <row r="205" spans="1:13" s="78" customFormat="1" ht="15.75" x14ac:dyDescent="0.25">
      <c r="A205" s="36"/>
      <c r="B205" s="36"/>
      <c r="C205" s="36"/>
      <c r="D205" s="91"/>
      <c r="E205" s="36"/>
      <c r="F205" s="36"/>
      <c r="G205" s="92"/>
      <c r="H205" s="93"/>
      <c r="I205" s="42"/>
      <c r="J205" s="43"/>
      <c r="K205" s="42"/>
    </row>
    <row r="206" spans="1:13" s="78" customFormat="1" ht="15.75" x14ac:dyDescent="0.25">
      <c r="A206" s="36"/>
      <c r="B206" s="36"/>
      <c r="C206" s="36"/>
      <c r="D206" s="91"/>
      <c r="E206" s="36"/>
      <c r="F206" s="36"/>
      <c r="G206" s="92"/>
      <c r="H206" s="93"/>
      <c r="I206" s="42"/>
      <c r="J206" s="43"/>
      <c r="K206" s="42"/>
    </row>
    <row r="207" spans="1:13" s="78" customFormat="1" ht="15.75" x14ac:dyDescent="0.25">
      <c r="A207" s="36"/>
      <c r="B207" s="36"/>
      <c r="C207" s="36"/>
      <c r="D207" s="91"/>
      <c r="E207" s="36"/>
      <c r="F207" s="36"/>
      <c r="G207" s="92"/>
      <c r="H207" s="93"/>
      <c r="I207" s="42"/>
      <c r="J207" s="43"/>
      <c r="K207" s="42"/>
    </row>
    <row r="208" spans="1:13" ht="15.75" x14ac:dyDescent="0.25">
      <c r="I208" s="102"/>
      <c r="J208" s="103"/>
    </row>
  </sheetData>
  <autoFilter ref="A8:H189">
    <filterColumn colId="7">
      <filters>
        <filter val="1 604 242,94"/>
        <filter val="1 630 126,94"/>
        <filter val="10 305,00"/>
        <filter val="108 802,00"/>
        <filter val="117,42"/>
        <filter val="12 882 861,40"/>
        <filter val="128 408,00"/>
        <filter val="13 797,00"/>
        <filter val="147 445,32"/>
        <filter val="19 149,00"/>
        <filter val="19 775,00"/>
        <filter val="19 901,04"/>
        <filter val="2 056,86"/>
        <filter val="2 493 922,80"/>
        <filter val="20 380,00"/>
        <filter val="21 697,80"/>
        <filter val="25 884,00"/>
        <filter val="29 700,00"/>
        <filter val="34 000,00"/>
        <filter val="400,00"/>
        <filter val="497 160,12"/>
        <filter val="5 280,00"/>
        <filter val="5 670,00"/>
        <filter val="5 800,00"/>
        <filter val="51 474,00"/>
        <filter val="54 850,00"/>
        <filter val="566,00"/>
        <filter val="62 944,00"/>
        <filter val="8 148,00"/>
        <filter val="8 251 346,54"/>
        <filter val="88 728,00"/>
        <filter val="95 670,00"/>
      </filters>
    </filterColumn>
  </autoFilter>
  <mergeCells count="4">
    <mergeCell ref="A2:H2"/>
    <mergeCell ref="A6:G6"/>
    <mergeCell ref="H6:H7"/>
    <mergeCell ref="A3:H3"/>
  </mergeCells>
  <pageMargins left="0.78740157480314965" right="0.39370078740157483" top="0.78740157480314965" bottom="0.39370078740157483" header="0.19685039370078741" footer="0.19685039370078741"/>
  <pageSetup paperSize="9" scale="61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</cp:lastModifiedBy>
  <dcterms:modified xsi:type="dcterms:W3CDTF">2024-02-14T07:57:58Z</dcterms:modified>
  <cp:category/>
</cp:coreProperties>
</file>